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80" windowHeight="7668" tabRatio="536" activeTab="0"/>
  </bookViews>
  <sheets>
    <sheet name="SÜREKLİ YOLLLUK" sheetId="1" r:id="rId1"/>
    <sheet name="EMEKLİ YOLLUK" sheetId="2" r:id="rId2"/>
  </sheets>
  <externalReferences>
    <externalReference r:id="rId5"/>
  </externalReferences>
  <definedNames>
    <definedName name="D.V.">#REF!</definedName>
    <definedName name="DAM.V.">#REF!</definedName>
    <definedName name="DENE">'[1]tahakkuk müzekkeresi_1'!#REF!</definedName>
    <definedName name="GEL.V.">#REF!</definedName>
    <definedName name="GÖSTERGE">#REF!</definedName>
    <definedName name="KDV">#REF!</definedName>
    <definedName name="M.K.SAYISI">#REF!</definedName>
    <definedName name="_xlnm.Print_Area" localSheetId="1">'EMEKLİ YOLLUK'!$B$2:$Q$16</definedName>
    <definedName name="_xlnm.Print_Area" localSheetId="0">'SÜREKLİ YOLLLUK'!$B$10:$AQ$42</definedName>
  </definedNames>
  <calcPr fullCalcOnLoad="1"/>
</workbook>
</file>

<file path=xl/comments1.xml><?xml version="1.0" encoding="utf-8"?>
<comments xmlns="http://schemas.openxmlformats.org/spreadsheetml/2006/main">
  <authors>
    <author>bütçe-maaş</author>
  </authors>
  <commentList>
    <comment ref="G14" authorId="0">
      <text>
        <r>
          <rPr>
            <b/>
            <sz val="14"/>
            <rFont val="Tahoma"/>
            <family val="2"/>
          </rPr>
          <t xml:space="preserve">
*BURAYA GÜNDELİKLER YAZILACAKTIR.</t>
        </r>
      </text>
    </comment>
    <comment ref="Z20" authorId="0">
      <text>
        <r>
          <rPr>
            <b/>
            <sz val="14"/>
            <rFont val="Tahoma"/>
            <family val="2"/>
          </rPr>
          <t xml:space="preserve">
* Kişinin Yevmiyesinin 20 katı yazılacaktır.
*Örnek 1. Derece İçin
35,00 x 20 = 700,00 TL
</t>
        </r>
      </text>
    </comment>
    <comment ref="Z21" authorId="0">
      <text>
        <r>
          <rPr>
            <b/>
            <sz val="12"/>
            <rFont val="Tahoma"/>
            <family val="2"/>
          </rPr>
          <t xml:space="preserve">
*Sabit Unsur Eş ve Çocuklarda Kişinin aldığının yarısı olacak.
*Örnek 1. Derece İçin
35,00 x 20 / 2=350,00
*5. çocuktan sonraki çocuklar için ücret yazılmayacaktır.</t>
        </r>
      </text>
    </comment>
    <comment ref="V20" authorId="0">
      <text>
        <r>
          <rPr>
            <b/>
            <sz val="14"/>
            <rFont val="Tahoma"/>
            <family val="2"/>
          </rPr>
          <t>http://www.adana.bel.tr/versiyon4/wp-content/uploads/2019/01/2019_ulasim_rayic_bedeli.pdf</t>
        </r>
      </text>
    </comment>
    <comment ref="AD20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*Buraya Otogardan alınan Raiç Bedelindeki Mesafe (km) yazılacaktır.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Z22" authorId="0">
      <text>
        <r>
          <rPr>
            <b/>
            <sz val="12"/>
            <rFont val="Tahoma"/>
            <family val="2"/>
          </rPr>
          <t xml:space="preserve">
*Sabit Unsur Eş ve Çocuklarda Kişinin aldığının yarısı olacak.
*Örnek 1. Derece İçin
35,00 x 20 / 2=350,00
*5. çocuktan sonraki çocuklar için ücret yazılmayacaktır.</t>
        </r>
      </text>
    </comment>
    <comment ref="Z23" authorId="0">
      <text>
        <r>
          <rPr>
            <b/>
            <sz val="12"/>
            <rFont val="Tahoma"/>
            <family val="2"/>
          </rPr>
          <t xml:space="preserve">
*Sabit Unsur Eş ve Çocuklarda Kişinin aldığının yarısı olacak.
*Örnek 1. Derece İçin
35,00 x 20 / 2=350,00
*5. çocuktan sonraki çocuklar için ücret yazılmayacaktır.</t>
        </r>
      </text>
    </comment>
    <comment ref="Z24" authorId="0">
      <text>
        <r>
          <rPr>
            <b/>
            <sz val="12"/>
            <rFont val="Tahoma"/>
            <family val="2"/>
          </rPr>
          <t xml:space="preserve">
*Sabit Unsur Eş ve Çocuklarda Kişinin aldığının yarısı olacak.
*Örnek 1. Derece İçin
35,00 x 20 / 2=350,00
*5. çocuktan sonraki çocuklar için ücret yazılmayacaktır.</t>
        </r>
      </text>
    </comment>
    <comment ref="N21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N22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N23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N24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N25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aynın tutar yazılacaktır.</t>
        </r>
      </text>
    </comment>
    <comment ref="N26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Q20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21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22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23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24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25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26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G12" authorId="0">
      <text>
        <r>
          <rPr>
            <b/>
            <sz val="9"/>
            <rFont val="Tahoma"/>
            <family val="2"/>
          </rPr>
          <t xml:space="preserve">KİŞİNİN DERECE KADEMESİ YAZILACAK
1/1 FORMATINDA
</t>
        </r>
      </text>
    </comment>
  </commentList>
</comments>
</file>

<file path=xl/comments2.xml><?xml version="1.0" encoding="utf-8"?>
<comments xmlns="http://schemas.openxmlformats.org/spreadsheetml/2006/main">
  <authors>
    <author>B?TCE MUHASEBE</author>
  </authors>
  <commentList>
    <comment ref="G7" authorId="0">
      <text>
        <r>
          <rPr>
            <b/>
            <sz val="12"/>
            <rFont val="Tahoma"/>
            <family val="2"/>
          </rPr>
          <t>Her yıl 
Ocak ve 
Temmuz 
aylarında güncellenecek</t>
        </r>
      </text>
    </comment>
  </commentList>
</comments>
</file>

<file path=xl/sharedStrings.xml><?xml version="1.0" encoding="utf-8"?>
<sst xmlns="http://schemas.openxmlformats.org/spreadsheetml/2006/main" count="117" uniqueCount="94">
  <si>
    <t>(İmza)</t>
  </si>
  <si>
    <t>Gündeliği</t>
  </si>
  <si>
    <t>Gün Sayısı</t>
  </si>
  <si>
    <t>Nereden Nereye Gidildiği</t>
  </si>
  <si>
    <t>Akrabalık Derecesi</t>
  </si>
  <si>
    <t>Yevmiye</t>
  </si>
  <si>
    <t>Sabit Unsur</t>
  </si>
  <si>
    <t>Değişken Unsur</t>
  </si>
  <si>
    <t>M.Y.H.B.Y. Örnek No: 28</t>
  </si>
  <si>
    <t>..............................................................</t>
  </si>
  <si>
    <t xml:space="preserve">Aylık Kadro Derecesi ve </t>
  </si>
  <si>
    <t>Ek Göstergesi</t>
  </si>
  <si>
    <t>G Ü N D E L İ K L ER</t>
  </si>
  <si>
    <t>T A Ş I T I N</t>
  </si>
  <si>
    <t>Y E R   D E Ğ İ Ş T İ R ME   G İ D E R İ</t>
  </si>
  <si>
    <t>Ücreti</t>
  </si>
  <si>
    <t>Mesafe 
Km/Mil</t>
  </si>
  <si>
    <t>G E N E L   T O P L A M</t>
  </si>
  <si>
    <t>(*) Bu kısım bildirim sahibinin atama işleminden bilgisi 
olan amir tarafından imzalanacaktır.</t>
  </si>
  <si>
    <t>YURTİÇİ / YURTDIŞI SÜREKLİ GÖREV YOLLUĞU BİLDİRİMİ</t>
  </si>
  <si>
    <t xml:space="preserve">Toplam 
Tutar                               </t>
  </si>
  <si>
    <t>Çeşidi / Mevki</t>
  </si>
  <si>
    <t xml:space="preserve">gösterir bildirimdir.   </t>
  </si>
  <si>
    <t>Birim Yetkilisi (*)</t>
  </si>
  <si>
    <t>Bütçe Yılı</t>
  </si>
  <si>
    <t>Tutarı</t>
  </si>
  <si>
    <t>Unvanı</t>
  </si>
  <si>
    <t>Adı Soyadı</t>
  </si>
  <si>
    <t>İmzası</t>
  </si>
  <si>
    <t>:</t>
  </si>
  <si>
    <t>OTO</t>
  </si>
  <si>
    <t>x</t>
  </si>
  <si>
    <t>OKUL MÜDÜRÜ</t>
  </si>
  <si>
    <t>ve / aile fertlerine ait sürekli görev yolluğu olarak tahakkuk eden</t>
  </si>
  <si>
    <t>Damga Vergisi</t>
  </si>
  <si>
    <t>TL</t>
  </si>
  <si>
    <t>Kendisi</t>
  </si>
  <si>
    <t>ÖĞRETMEN</t>
  </si>
  <si>
    <t>YARIM</t>
  </si>
  <si>
    <t>ÖNEMLİ NOT</t>
  </si>
  <si>
    <t>EŞ DURUMU</t>
  </si>
  <si>
    <t>TAM</t>
  </si>
  <si>
    <t>ÇARPIM KATSAYI</t>
  </si>
  <si>
    <t>EŞ DURUMUNU SARI KUTUCUĞA İŞARETLE</t>
  </si>
  <si>
    <t>arası</t>
  </si>
  <si>
    <t>**GÜNDELİKLER HER YIL OCAK AYINDA GÜNCELLENECEKTİR.**</t>
  </si>
  <si>
    <r>
      <t>EŞİNE SON 6 AY İÇERİSİNDE YOLLUK ÖDENMİŞ İSE</t>
    </r>
    <r>
      <rPr>
        <b/>
        <sz val="16"/>
        <color indexed="10"/>
        <rFont val="Times New Roman"/>
        <family val="1"/>
      </rPr>
      <t xml:space="preserve"> YARIM</t>
    </r>
    <r>
      <rPr>
        <b/>
        <sz val="16"/>
        <rFont val="Times New Roman"/>
        <family val="1"/>
      </rPr>
      <t xml:space="preserve"> YAPILACAK DEĞİLSE </t>
    </r>
    <r>
      <rPr>
        <b/>
        <sz val="16"/>
        <color indexed="10"/>
        <rFont val="Times New Roman"/>
        <family val="1"/>
      </rPr>
      <t xml:space="preserve">TAM </t>
    </r>
    <r>
      <rPr>
        <b/>
        <sz val="16"/>
        <rFont val="Times New Roman"/>
        <family val="1"/>
      </rPr>
      <t>YAPILACAKTIR.</t>
    </r>
  </si>
  <si>
    <t>ÇEŞİTLİ ÖDEMELER BORDROSU</t>
  </si>
  <si>
    <t>EMEKLİ YOLLUK BORDROSU</t>
  </si>
  <si>
    <t>NOT</t>
  </si>
  <si>
    <t xml:space="preserve">DAİRESİ    </t>
  </si>
  <si>
    <t>SEYHAN / ADANA</t>
  </si>
  <si>
    <t>Ait Olduğu Ay</t>
  </si>
  <si>
    <t>SADECE SARI YERLER DLDURULACAK</t>
  </si>
  <si>
    <t>Sıra No.</t>
  </si>
  <si>
    <t>A L A C A K L I N I N</t>
  </si>
  <si>
    <t>Yolluk Çarpım Puanı</t>
  </si>
  <si>
    <t>Aylık Maaş Katsayısı</t>
  </si>
  <si>
    <t>TOPLAM</t>
  </si>
  <si>
    <t>KESİNTİLER</t>
  </si>
  <si>
    <t>Net Ele Geçen</t>
  </si>
  <si>
    <t>Memuriyeti veya İşi</t>
  </si>
  <si>
    <t>Kesinti Toplamı</t>
  </si>
  <si>
    <t>AÇIKLAMA</t>
  </si>
  <si>
    <t>DİKKAT !!!!!!!!!!!!</t>
  </si>
  <si>
    <t>GENEL TOPLAM</t>
  </si>
  <si>
    <t>Emekliye ayrılan</t>
  </si>
  <si>
    <t>adına</t>
  </si>
  <si>
    <t>tahakkuk ettirilmiştir.</t>
  </si>
  <si>
    <t>TL.</t>
  </si>
  <si>
    <t>T.C. Kimlik No</t>
  </si>
  <si>
    <t>http://www.adana.bel.tr/versiyon4/wp-content/uploads/2019/01/2019_ulasim_rayic_bedeli.pdf</t>
  </si>
  <si>
    <t xml:space="preserve">ADANA OTOGAR MÜDÜRLÜĞÜ RAİÇ BEDELLERİ LİNK </t>
  </si>
  <si>
    <t xml:space="preserve"> NOT:BORDRODAKİ SARI YERLER DOLDURULACAKTIR.</t>
  </si>
  <si>
    <t>YILDIRIM BEYAZIT MTAL</t>
  </si>
  <si>
    <t>RESUL KANIK</t>
  </si>
  <si>
    <t>ADANA/SİNOP(Türkeli)</t>
  </si>
  <si>
    <t xml:space="preserve">TL </t>
  </si>
  <si>
    <t>1/1</t>
  </si>
  <si>
    <t>S****** KANIK</t>
  </si>
  <si>
    <t>Ö** B** KANIK</t>
  </si>
  <si>
    <t>D** KANIK</t>
  </si>
  <si>
    <t>EŞİ</t>
  </si>
  <si>
    <t>ÇOCUK</t>
  </si>
  <si>
    <t>Aylık/kadro derecesi 1- 4 olanlar:</t>
  </si>
  <si>
    <t>2023 YILI GÜNDELİKLER</t>
  </si>
  <si>
    <t>Aylık/kadro derecesi 5-15 olanlar:</t>
  </si>
  <si>
    <t>3600</t>
  </si>
  <si>
    <t>Ek göstergesi 3600 olanlar:</t>
  </si>
  <si>
    <t>Dairesi:</t>
  </si>
  <si>
    <t>Önceden Avans Almışsa Aldığı:</t>
  </si>
  <si>
    <t>Bütçe Yılı:</t>
  </si>
  <si>
    <t>Atama Tarihi:</t>
  </si>
  <si>
    <t>Almadı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</si>
</sst>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00"/>
    <numFmt numFmtId="195" formatCode="0.0000"/>
    <numFmt numFmtId="196" formatCode="00000"/>
    <numFmt numFmtId="197" formatCode="00"/>
    <numFmt numFmtId="198" formatCode="#,##0.00;[Red]#,##0.00"/>
    <numFmt numFmtId="199" formatCode="0.00;[Red]0.00"/>
    <numFmt numFmtId="200" formatCode="#,##0.00\ &quot;TL&quot;;[Red]#,##0.00\ &quot;TL&quot;"/>
    <numFmt numFmtId="201" formatCode="0.000;[Red]0.000"/>
    <numFmt numFmtId="202" formatCode="[$-41F]dd\ mmmm\ yyyy\ dddd"/>
    <numFmt numFmtId="203" formatCode="#,##0.000000"/>
    <numFmt numFmtId="204" formatCode="0.000000"/>
    <numFmt numFmtId="205" formatCode="#.##0.00"/>
    <numFmt numFmtId="206" formatCode="0.00000"/>
    <numFmt numFmtId="207" formatCode="#,##0\ &quot;TL&quot;"/>
    <numFmt numFmtId="208" formatCode="#,##0;[Red]#,##0"/>
    <numFmt numFmtId="209" formatCode="#,##0\ _T_L"/>
    <numFmt numFmtId="210" formatCode="mmm/yyyy"/>
    <numFmt numFmtId="211" formatCode="dd/mm/yyyy;@"/>
    <numFmt numFmtId="212" formatCode="#,##0.0000"/>
    <numFmt numFmtId="213" formatCode="#.##0"/>
    <numFmt numFmtId="214" formatCode="#.##0\ _T_L;\-#.##0\ _T_L"/>
    <numFmt numFmtId="215" formatCode="#,##0.00000"/>
    <numFmt numFmtId="216" formatCode="#,##0.00\ &quot;TL&quot;"/>
    <numFmt numFmtId="217" formatCode="#,##0.00\ _T_L"/>
    <numFmt numFmtId="218" formatCode="[$-41F]d\ mmmm\ 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Arial Tur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b/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u val="single"/>
      <sz val="16"/>
      <color indexed="12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/>
      <protection/>
    </xf>
    <xf numFmtId="0" fontId="7" fillId="18" borderId="8" applyNumberFormat="0" applyFont="0" applyAlignment="0" applyProtection="0"/>
    <xf numFmtId="0" fontId="22" fillId="19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1" fontId="37" fillId="0" borderId="12" xfId="0" applyNumberFormat="1" applyFont="1" applyBorder="1" applyAlignment="1">
      <alignment vertical="center"/>
    </xf>
    <xf numFmtId="0" fontId="32" fillId="0" borderId="12" xfId="0" applyNumberFormat="1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2" fillId="24" borderId="14" xfId="0" applyFont="1" applyFill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34" fillId="19" borderId="12" xfId="0" applyFont="1" applyFill="1" applyBorder="1" applyAlignment="1">
      <alignment vertical="center"/>
    </xf>
    <xf numFmtId="203" fontId="29" fillId="0" borderId="12" xfId="0" applyNumberFormat="1" applyFont="1" applyFill="1" applyBorder="1" applyAlignment="1">
      <alignment horizontal="center" vertical="center"/>
    </xf>
    <xf numFmtId="4" fontId="29" fillId="0" borderId="12" xfId="0" applyNumberFormat="1" applyFont="1" applyBorder="1" applyAlignment="1">
      <alignment horizontal="right" vertical="center"/>
    </xf>
    <xf numFmtId="0" fontId="29" fillId="0" borderId="17" xfId="0" applyFont="1" applyBorder="1" applyAlignment="1">
      <alignment horizontal="center" vertical="center" shrinkToFit="1"/>
    </xf>
    <xf numFmtId="4" fontId="42" fillId="0" borderId="17" xfId="0" applyNumberFormat="1" applyFont="1" applyBorder="1" applyAlignment="1">
      <alignment vertical="center"/>
    </xf>
    <xf numFmtId="14" fontId="6" fillId="0" borderId="0" xfId="0" applyNumberFormat="1" applyFont="1" applyFill="1" applyBorder="1" applyAlignment="1" quotePrefix="1">
      <alignment vertical="center"/>
    </xf>
    <xf numFmtId="0" fontId="43" fillId="0" borderId="0" xfId="0" applyFont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34" fillId="0" borderId="17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0" fontId="36" fillId="0" borderId="0" xfId="0" applyFont="1" applyBorder="1" applyAlignment="1" quotePrefix="1">
      <alignment vertical="center"/>
    </xf>
    <xf numFmtId="0" fontId="34" fillId="0" borderId="18" xfId="0" applyFont="1" applyBorder="1" applyAlignment="1">
      <alignment horizontal="center" vertical="center"/>
    </xf>
    <xf numFmtId="0" fontId="34" fillId="19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194" fontId="46" fillId="0" borderId="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0" fontId="45" fillId="0" borderId="12" xfId="47" applyFont="1" applyBorder="1" applyAlignment="1" applyProtection="1">
      <alignment horizontal="center" vertical="center" wrapText="1"/>
      <protection/>
    </xf>
    <xf numFmtId="0" fontId="31" fillId="25" borderId="12" xfId="0" applyFont="1" applyFill="1" applyBorder="1" applyAlignment="1">
      <alignment horizontal="center" vertical="top" wrapText="1"/>
    </xf>
    <xf numFmtId="0" fontId="31" fillId="21" borderId="18" xfId="0" applyFont="1" applyFill="1" applyBorder="1" applyAlignment="1">
      <alignment horizontal="center" vertical="center"/>
    </xf>
    <xf numFmtId="0" fontId="31" fillId="21" borderId="17" xfId="0" applyFont="1" applyFill="1" applyBorder="1" applyAlignment="1">
      <alignment horizontal="center" vertical="center"/>
    </xf>
    <xf numFmtId="0" fontId="31" fillId="21" borderId="19" xfId="0" applyFont="1" applyFill="1" applyBorder="1" applyAlignment="1">
      <alignment horizontal="center" vertical="center"/>
    </xf>
    <xf numFmtId="0" fontId="33" fillId="19" borderId="15" xfId="0" applyFont="1" applyFill="1" applyBorder="1" applyAlignment="1">
      <alignment horizontal="center" vertical="center"/>
    </xf>
    <xf numFmtId="0" fontId="33" fillId="19" borderId="13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horizontal="center" vertical="center"/>
    </xf>
    <xf numFmtId="0" fontId="31" fillId="26" borderId="15" xfId="0" applyFont="1" applyFill="1" applyBorder="1" applyAlignment="1">
      <alignment horizontal="center" vertical="center"/>
    </xf>
    <xf numFmtId="0" fontId="31" fillId="26" borderId="13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99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24" borderId="1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16" fontId="6" fillId="0" borderId="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0" fontId="4" fillId="27" borderId="12" xfId="0" applyFont="1" applyFill="1" applyBorder="1" applyAlignment="1">
      <alignment vertical="center"/>
    </xf>
    <xf numFmtId="0" fontId="4" fillId="27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left" vertical="center"/>
    </xf>
    <xf numFmtId="4" fontId="33" fillId="24" borderId="15" xfId="49" applyNumberFormat="1" applyFont="1" applyFill="1" applyBorder="1" applyAlignment="1">
      <alignment horizontal="center" vertical="center"/>
      <protection/>
    </xf>
    <xf numFmtId="4" fontId="33" fillId="24" borderId="13" xfId="49" applyNumberFormat="1" applyFont="1" applyFill="1" applyBorder="1" applyAlignment="1">
      <alignment horizontal="center" vertical="center"/>
      <protection/>
    </xf>
    <xf numFmtId="4" fontId="33" fillId="24" borderId="17" xfId="49" applyNumberFormat="1" applyFont="1" applyFill="1" applyBorder="1" applyAlignment="1">
      <alignment horizontal="center" vertical="center"/>
      <protection/>
    </xf>
    <xf numFmtId="4" fontId="33" fillId="24" borderId="19" xfId="49" applyNumberFormat="1" applyFont="1" applyFill="1" applyBorder="1" applyAlignment="1">
      <alignment horizontal="center" vertical="center"/>
      <protection/>
    </xf>
    <xf numFmtId="49" fontId="38" fillId="24" borderId="12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99" fontId="4" fillId="27" borderId="1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 quotePrefix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 vertical="center"/>
    </xf>
    <xf numFmtId="0" fontId="4" fillId="27" borderId="13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216" fontId="4" fillId="27" borderId="12" xfId="0" applyNumberFormat="1" applyFont="1" applyFill="1" applyBorder="1" applyAlignment="1">
      <alignment horizontal="right" vertical="center"/>
    </xf>
    <xf numFmtId="216" fontId="4" fillId="0" borderId="12" xfId="0" applyNumberFormat="1" applyFont="1" applyBorder="1" applyAlignment="1">
      <alignment horizontal="right" vertical="center"/>
    </xf>
    <xf numFmtId="0" fontId="29" fillId="3" borderId="12" xfId="0" applyFont="1" applyFill="1" applyBorder="1" applyAlignment="1">
      <alignment horizontal="left" vertical="center"/>
    </xf>
    <xf numFmtId="0" fontId="29" fillId="4" borderId="12" xfId="0" applyFont="1" applyFill="1" applyBorder="1" applyAlignment="1">
      <alignment horizontal="left" vertical="center"/>
    </xf>
    <xf numFmtId="0" fontId="36" fillId="26" borderId="14" xfId="0" applyFont="1" applyFill="1" applyBorder="1" applyAlignment="1">
      <alignment horizontal="left" vertical="center"/>
    </xf>
    <xf numFmtId="0" fontId="36" fillId="7" borderId="12" xfId="0" applyFont="1" applyFill="1" applyBorder="1" applyAlignment="1">
      <alignment horizontal="left" vertical="center"/>
    </xf>
    <xf numFmtId="0" fontId="29" fillId="7" borderId="12" xfId="0" applyFont="1" applyFill="1" applyBorder="1" applyAlignment="1">
      <alignment horizontal="left" vertical="center"/>
    </xf>
    <xf numFmtId="0" fontId="35" fillId="21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5" fillId="27" borderId="15" xfId="0" applyNumberFormat="1" applyFont="1" applyFill="1" applyBorder="1" applyAlignment="1">
      <alignment horizontal="center" vertical="center"/>
    </xf>
    <xf numFmtId="4" fontId="5" fillId="27" borderId="13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right" vertical="center"/>
    </xf>
    <xf numFmtId="0" fontId="29" fillId="0" borderId="13" xfId="0" applyFont="1" applyBorder="1" applyAlignment="1">
      <alignment horizontal="right" vertical="center"/>
    </xf>
    <xf numFmtId="0" fontId="34" fillId="0" borderId="17" xfId="0" applyFont="1" applyBorder="1" applyAlignment="1" quotePrefix="1">
      <alignment horizontal="center" vertical="center"/>
    </xf>
    <xf numFmtId="4" fontId="29" fillId="0" borderId="15" xfId="0" applyNumberFormat="1" applyFont="1" applyBorder="1" applyAlignment="1">
      <alignment horizontal="right" vertical="center"/>
    </xf>
    <xf numFmtId="4" fontId="29" fillId="0" borderId="10" xfId="0" applyNumberFormat="1" applyFont="1" applyBorder="1" applyAlignment="1">
      <alignment horizontal="right" vertical="center"/>
    </xf>
    <xf numFmtId="4" fontId="29" fillId="0" borderId="12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14" fontId="4" fillId="0" borderId="0" xfId="0" applyNumberFormat="1" applyFont="1" applyBorder="1" applyAlignment="1" quotePrefix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19" borderId="1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21" borderId="12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41" fillId="26" borderId="20" xfId="0" applyFont="1" applyFill="1" applyBorder="1" applyAlignment="1">
      <alignment horizontal="center" vertical="center" wrapText="1"/>
    </xf>
    <xf numFmtId="0" fontId="41" fillId="26" borderId="21" xfId="0" applyFont="1" applyFill="1" applyBorder="1" applyAlignment="1">
      <alignment horizontal="center" vertical="center" wrapText="1"/>
    </xf>
    <xf numFmtId="0" fontId="41" fillId="26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24" borderId="27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shrinkToFit="1"/>
    </xf>
    <xf numFmtId="0" fontId="4" fillId="24" borderId="29" xfId="0" applyFont="1" applyFill="1" applyBorder="1" applyAlignment="1">
      <alignment horizontal="center" vertical="center" shrinkToFit="1"/>
    </xf>
    <xf numFmtId="0" fontId="4" fillId="24" borderId="31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4" fillId="24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/>
    </xf>
    <xf numFmtId="4" fontId="5" fillId="27" borderId="35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14" fontId="4" fillId="0" borderId="38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KDERS HESABIOTOMOTİK EĞERLİ KURUMLU  NAKİTLİ 2010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ana.bel.tr/versiyon4/wp-content/uploads/2019/01/2019_ulasim_rayic_bedeli.pdf#http://www.adana.bel.tr/versiyon4/wp-content/uploads/2019/01/2019_ulasim_rayic_bedeli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</xdr:row>
      <xdr:rowOff>171450</xdr:rowOff>
    </xdr:from>
    <xdr:to>
      <xdr:col>11</xdr:col>
      <xdr:colOff>38100</xdr:colOff>
      <xdr:row>5</xdr:row>
      <xdr:rowOff>114300</xdr:rowOff>
    </xdr:to>
    <xdr:sp>
      <xdr:nvSpPr>
        <xdr:cNvPr id="1" name="Line 27"/>
        <xdr:cNvSpPr>
          <a:spLocks/>
        </xdr:cNvSpPr>
      </xdr:nvSpPr>
      <xdr:spPr>
        <a:xfrm flipH="1">
          <a:off x="3438525" y="609600"/>
          <a:ext cx="581025" cy="885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2" name="Line 28"/>
        <xdr:cNvSpPr>
          <a:spLocks/>
        </xdr:cNvSpPr>
      </xdr:nvSpPr>
      <xdr:spPr>
        <a:xfrm>
          <a:off x="3124200" y="609600"/>
          <a:ext cx="628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66675</xdr:colOff>
      <xdr:row>5</xdr:row>
      <xdr:rowOff>266700</xdr:rowOff>
    </xdr:from>
    <xdr:to>
      <xdr:col>43</xdr:col>
      <xdr:colOff>133350</xdr:colOff>
      <xdr:row>6</xdr:row>
      <xdr:rowOff>0</xdr:rowOff>
    </xdr:to>
    <xdr:sp>
      <xdr:nvSpPr>
        <xdr:cNvPr id="3" name="Line 29"/>
        <xdr:cNvSpPr>
          <a:spLocks/>
        </xdr:cNvSpPr>
      </xdr:nvSpPr>
      <xdr:spPr>
        <a:xfrm flipV="1">
          <a:off x="12372975" y="1647825"/>
          <a:ext cx="1657350" cy="28575"/>
        </a:xfrm>
        <a:prstGeom prst="line">
          <a:avLst/>
        </a:prstGeom>
        <a:noFill/>
        <a:ln w="3175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5</xdr:row>
      <xdr:rowOff>190500</xdr:rowOff>
    </xdr:from>
    <xdr:to>
      <xdr:col>43</xdr:col>
      <xdr:colOff>104775</xdr:colOff>
      <xdr:row>6</xdr:row>
      <xdr:rowOff>76200</xdr:rowOff>
    </xdr:to>
    <xdr:sp>
      <xdr:nvSpPr>
        <xdr:cNvPr id="4" name="WordArt 30"/>
        <xdr:cNvSpPr>
          <a:spLocks/>
        </xdr:cNvSpPr>
      </xdr:nvSpPr>
      <xdr:spPr>
        <a:xfrm>
          <a:off x="12592050" y="1571625"/>
          <a:ext cx="14097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Buna Dikkat</a:t>
          </a:r>
        </a:p>
      </xdr:txBody>
    </xdr:sp>
    <xdr:clientData/>
  </xdr:twoCellAnchor>
  <xdr:twoCellAnchor>
    <xdr:from>
      <xdr:col>44</xdr:col>
      <xdr:colOff>390525</xdr:colOff>
      <xdr:row>14</xdr:row>
      <xdr:rowOff>238125</xdr:rowOff>
    </xdr:from>
    <xdr:to>
      <xdr:col>44</xdr:col>
      <xdr:colOff>1076325</xdr:colOff>
      <xdr:row>18</xdr:row>
      <xdr:rowOff>381000</xdr:rowOff>
    </xdr:to>
    <xdr:sp>
      <xdr:nvSpPr>
        <xdr:cNvPr id="5" name="Aşağı Ok 1"/>
        <xdr:cNvSpPr>
          <a:spLocks/>
        </xdr:cNvSpPr>
      </xdr:nvSpPr>
      <xdr:spPr>
        <a:xfrm>
          <a:off x="14439900" y="4019550"/>
          <a:ext cx="685800" cy="1009650"/>
        </a:xfrm>
        <a:prstGeom prst="downArrow">
          <a:avLst>
            <a:gd name="adj" fmla="val 16249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</xdr:row>
      <xdr:rowOff>152400</xdr:rowOff>
    </xdr:from>
    <xdr:to>
      <xdr:col>17</xdr:col>
      <xdr:colOff>114300</xdr:colOff>
      <xdr:row>1</xdr:row>
      <xdr:rowOff>152400</xdr:rowOff>
    </xdr:to>
    <xdr:sp>
      <xdr:nvSpPr>
        <xdr:cNvPr id="6" name="Line 28"/>
        <xdr:cNvSpPr>
          <a:spLocks/>
        </xdr:cNvSpPr>
      </xdr:nvSpPr>
      <xdr:spPr>
        <a:xfrm>
          <a:off x="3190875" y="295275"/>
          <a:ext cx="2724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Documents%20and%20Settings\Administrator\Local%20Settings\Temporary%20Internet%20Files\Content.IE5\VLJMCPFO\Son\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ana.bel.tr/versiyon4/wp-content/uploads/2019/01/2019_ulasim_rayic_bedeli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47"/>
  <sheetViews>
    <sheetView tabSelected="1" zoomScale="75" zoomScaleNormal="75" zoomScalePageLayoutView="0" workbookViewId="0" topLeftCell="A1">
      <selection activeCell="AT7" sqref="AT7"/>
    </sheetView>
  </sheetViews>
  <sheetFormatPr defaultColWidth="9.28125" defaultRowHeight="12.75"/>
  <cols>
    <col min="1" max="1" width="2.421875" style="15" customWidth="1"/>
    <col min="2" max="2" width="4.7109375" style="16" customWidth="1"/>
    <col min="3" max="3" width="8.57421875" style="16" customWidth="1"/>
    <col min="4" max="4" width="5.7109375" style="16" customWidth="1"/>
    <col min="5" max="8" width="4.7109375" style="16" customWidth="1"/>
    <col min="9" max="9" width="9.7109375" style="16" customWidth="1"/>
    <col min="10" max="10" width="4.421875" style="16" customWidth="1"/>
    <col min="11" max="11" width="5.28125" style="16" customWidth="1"/>
    <col min="12" max="15" width="4.7109375" style="16" customWidth="1"/>
    <col min="16" max="16" width="3.7109375" style="16" customWidth="1"/>
    <col min="17" max="17" width="4.7109375" style="16" customWidth="1"/>
    <col min="18" max="18" width="6.7109375" style="16" customWidth="1"/>
    <col min="19" max="19" width="2.00390625" style="16" customWidth="1"/>
    <col min="20" max="21" width="10.421875" style="16" customWidth="1"/>
    <col min="22" max="24" width="4.7109375" style="16" customWidth="1"/>
    <col min="25" max="25" width="3.7109375" style="16" customWidth="1"/>
    <col min="26" max="28" width="4.7109375" style="16" customWidth="1"/>
    <col min="29" max="29" width="3.7109375" style="16" customWidth="1"/>
    <col min="30" max="30" width="5.421875" style="16" customWidth="1"/>
    <col min="31" max="31" width="3.00390625" style="16" customWidth="1"/>
    <col min="32" max="32" width="6.7109375" style="16" customWidth="1"/>
    <col min="33" max="33" width="4.57421875" style="16" customWidth="1"/>
    <col min="34" max="34" width="4.28125" style="16" customWidth="1"/>
    <col min="35" max="35" width="4.7109375" style="16" customWidth="1"/>
    <col min="36" max="36" width="3.57421875" style="16" customWidth="1"/>
    <col min="37" max="37" width="4.28125" style="16" customWidth="1"/>
    <col min="38" max="38" width="4.00390625" style="16" customWidth="1"/>
    <col min="39" max="39" width="3.57421875" style="16" customWidth="1"/>
    <col min="40" max="43" width="3.00390625" style="16" customWidth="1"/>
    <col min="44" max="44" width="2.28125" style="16" customWidth="1"/>
    <col min="45" max="45" width="22.421875" style="16" customWidth="1"/>
    <col min="46" max="16384" width="9.28125" style="16" customWidth="1"/>
  </cols>
  <sheetData>
    <row r="1" ht="11.25" customHeight="1"/>
    <row r="2" spans="4:44" ht="23.25" customHeight="1">
      <c r="D2" s="17">
        <v>1</v>
      </c>
      <c r="E2" s="55" t="s">
        <v>39</v>
      </c>
      <c r="F2" s="56"/>
      <c r="G2" s="56"/>
      <c r="H2" s="56"/>
      <c r="I2" s="57"/>
      <c r="J2" s="58" t="s">
        <v>73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60"/>
    </row>
    <row r="3" spans="4:44" s="15" customFormat="1" ht="30" customHeight="1">
      <c r="D3" s="17">
        <v>2</v>
      </c>
      <c r="E3" s="55" t="s">
        <v>39</v>
      </c>
      <c r="F3" s="56"/>
      <c r="G3" s="56"/>
      <c r="H3" s="56"/>
      <c r="I3" s="57"/>
      <c r="J3" s="61" t="s">
        <v>46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</row>
    <row r="4" spans="4:44" s="15" customFormat="1" ht="21" customHeight="1">
      <c r="D4" s="26"/>
      <c r="E4" s="1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3:38" ht="23.25" customHeight="1">
      <c r="C5" s="113" t="s">
        <v>43</v>
      </c>
      <c r="D5" s="113"/>
      <c r="E5" s="113"/>
      <c r="F5" s="113"/>
      <c r="G5" s="113"/>
      <c r="H5" s="113"/>
      <c r="I5" s="113"/>
      <c r="J5" s="113"/>
      <c r="K5" s="113"/>
      <c r="L5" s="19"/>
      <c r="M5" s="115" t="s">
        <v>85</v>
      </c>
      <c r="N5" s="115"/>
      <c r="O5" s="115"/>
      <c r="P5" s="115"/>
      <c r="Q5" s="115"/>
      <c r="R5" s="115"/>
      <c r="S5" s="115"/>
      <c r="T5" s="115"/>
      <c r="U5" s="115"/>
      <c r="V5" s="19"/>
      <c r="W5" s="123" t="s">
        <v>45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9"/>
      <c r="AL5" s="19"/>
    </row>
    <row r="6" spans="3:38" ht="23.25" customHeight="1">
      <c r="C6" s="114" t="s">
        <v>41</v>
      </c>
      <c r="D6" s="114"/>
      <c r="E6" s="120" t="s">
        <v>40</v>
      </c>
      <c r="F6" s="120"/>
      <c r="G6" s="120"/>
      <c r="H6" s="120"/>
      <c r="I6" s="27" t="s">
        <v>41</v>
      </c>
      <c r="J6" s="20"/>
      <c r="K6" s="20"/>
      <c r="L6" s="20"/>
      <c r="M6" s="122" t="s">
        <v>84</v>
      </c>
      <c r="N6" s="122"/>
      <c r="O6" s="122"/>
      <c r="P6" s="122"/>
      <c r="Q6" s="122"/>
      <c r="R6" s="122"/>
      <c r="S6" s="122"/>
      <c r="T6" s="122"/>
      <c r="U6" s="14">
        <v>203</v>
      </c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20"/>
      <c r="AL6" s="20"/>
    </row>
    <row r="7" spans="3:38" ht="23.25" customHeight="1">
      <c r="C7" s="114" t="s">
        <v>38</v>
      </c>
      <c r="D7" s="114"/>
      <c r="E7" s="121" t="s">
        <v>42</v>
      </c>
      <c r="F7" s="121"/>
      <c r="G7" s="121"/>
      <c r="H7" s="121"/>
      <c r="I7" s="25">
        <f>IF(I6="TAM",0.05,IF(I6="YARIM",0.025))</f>
        <v>0.05</v>
      </c>
      <c r="J7" s="19"/>
      <c r="K7" s="19"/>
      <c r="L7" s="19"/>
      <c r="M7" s="119" t="s">
        <v>86</v>
      </c>
      <c r="N7" s="119"/>
      <c r="O7" s="119"/>
      <c r="P7" s="119"/>
      <c r="Q7" s="119"/>
      <c r="R7" s="119"/>
      <c r="S7" s="119"/>
      <c r="T7" s="119"/>
      <c r="U7" s="14">
        <v>200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9"/>
      <c r="AL7" s="19"/>
    </row>
    <row r="8" spans="4:38" ht="20.25" customHeight="1">
      <c r="D8" s="18"/>
      <c r="F8" s="21"/>
      <c r="G8" s="21"/>
      <c r="H8" s="21"/>
      <c r="I8" s="21"/>
      <c r="J8" s="21"/>
      <c r="K8" s="21"/>
      <c r="L8" s="21"/>
      <c r="M8" s="118" t="s">
        <v>88</v>
      </c>
      <c r="N8" s="118"/>
      <c r="O8" s="118"/>
      <c r="P8" s="118"/>
      <c r="Q8" s="118"/>
      <c r="R8" s="118"/>
      <c r="S8" s="118"/>
      <c r="T8" s="118"/>
      <c r="U8" s="14">
        <v>212</v>
      </c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21"/>
      <c r="AL8" s="21"/>
    </row>
    <row r="9" s="15" customFormat="1" ht="13.5" customHeight="1" thickBot="1"/>
    <row r="10" spans="2:45" ht="24" customHeight="1">
      <c r="B10" s="169" t="s">
        <v>27</v>
      </c>
      <c r="C10" s="170"/>
      <c r="D10" s="171" t="s">
        <v>75</v>
      </c>
      <c r="E10" s="171"/>
      <c r="F10" s="171"/>
      <c r="G10" s="171"/>
      <c r="H10" s="171"/>
      <c r="I10" s="171"/>
      <c r="J10" s="171"/>
      <c r="K10" s="171"/>
      <c r="L10" s="172" t="s">
        <v>19</v>
      </c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3" t="s">
        <v>89</v>
      </c>
      <c r="AI10" s="174"/>
      <c r="AJ10" s="175"/>
      <c r="AK10" s="176" t="s">
        <v>74</v>
      </c>
      <c r="AL10" s="177"/>
      <c r="AM10" s="177"/>
      <c r="AN10" s="177"/>
      <c r="AO10" s="177"/>
      <c r="AP10" s="177"/>
      <c r="AQ10" s="178"/>
      <c r="AS10" s="54" t="s">
        <v>72</v>
      </c>
    </row>
    <row r="11" spans="2:45" ht="21" customHeight="1">
      <c r="B11" s="179" t="s">
        <v>26</v>
      </c>
      <c r="C11" s="10"/>
      <c r="D11" s="88" t="s">
        <v>37</v>
      </c>
      <c r="E11" s="88"/>
      <c r="F11" s="88"/>
      <c r="G11" s="88"/>
      <c r="H11" s="88"/>
      <c r="I11" s="88"/>
      <c r="J11" s="88"/>
      <c r="K11" s="88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0" t="s">
        <v>91</v>
      </c>
      <c r="AI11" s="70"/>
      <c r="AJ11" s="70"/>
      <c r="AK11" s="70"/>
      <c r="AL11" s="70"/>
      <c r="AM11" s="70"/>
      <c r="AN11" s="13">
        <v>2</v>
      </c>
      <c r="AO11" s="13">
        <v>0</v>
      </c>
      <c r="AP11" s="13">
        <v>2</v>
      </c>
      <c r="AQ11" s="180">
        <v>3</v>
      </c>
      <c r="AS11" s="54"/>
    </row>
    <row r="12" spans="2:45" ht="21" customHeight="1">
      <c r="B12" s="181" t="s">
        <v>10</v>
      </c>
      <c r="C12" s="3"/>
      <c r="D12" s="3"/>
      <c r="E12" s="3"/>
      <c r="F12" s="3"/>
      <c r="G12" s="93" t="s">
        <v>78</v>
      </c>
      <c r="H12" s="93"/>
      <c r="I12" s="93"/>
      <c r="J12" s="93"/>
      <c r="K12" s="9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94" t="s">
        <v>90</v>
      </c>
      <c r="AI12" s="95"/>
      <c r="AJ12" s="95"/>
      <c r="AK12" s="95"/>
      <c r="AL12" s="95"/>
      <c r="AM12" s="95"/>
      <c r="AN12" s="69" t="s">
        <v>93</v>
      </c>
      <c r="AO12" s="69"/>
      <c r="AP12" s="69"/>
      <c r="AQ12" s="182"/>
      <c r="AS12" s="54"/>
    </row>
    <row r="13" spans="2:45" ht="18.75" customHeight="1">
      <c r="B13" s="181" t="s">
        <v>11</v>
      </c>
      <c r="C13" s="3"/>
      <c r="D13" s="3"/>
      <c r="E13" s="3"/>
      <c r="F13" s="3"/>
      <c r="G13" s="93" t="s">
        <v>87</v>
      </c>
      <c r="H13" s="93"/>
      <c r="I13" s="93"/>
      <c r="J13" s="93"/>
      <c r="K13" s="9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96"/>
      <c r="AI13" s="97"/>
      <c r="AJ13" s="97"/>
      <c r="AK13" s="97"/>
      <c r="AL13" s="97"/>
      <c r="AM13" s="97"/>
      <c r="AN13" s="11"/>
      <c r="AO13" s="11"/>
      <c r="AP13" s="11"/>
      <c r="AQ13" s="183"/>
      <c r="AS13" s="54"/>
    </row>
    <row r="14" spans="2:45" ht="24" customHeight="1">
      <c r="B14" s="184" t="s">
        <v>1</v>
      </c>
      <c r="C14" s="11"/>
      <c r="D14" s="11"/>
      <c r="E14" s="11"/>
      <c r="F14" s="5"/>
      <c r="G14" s="89">
        <v>212</v>
      </c>
      <c r="H14" s="90"/>
      <c r="I14" s="90"/>
      <c r="J14" s="91"/>
      <c r="K14" s="92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0" t="s">
        <v>92</v>
      </c>
      <c r="AI14" s="70"/>
      <c r="AJ14" s="70"/>
      <c r="AK14" s="70"/>
      <c r="AL14" s="70"/>
      <c r="AM14" s="70"/>
      <c r="AN14" s="13">
        <v>2</v>
      </c>
      <c r="AO14" s="13">
        <v>0</v>
      </c>
      <c r="AP14" s="13">
        <v>2</v>
      </c>
      <c r="AQ14" s="180">
        <v>3</v>
      </c>
      <c r="AS14" s="54"/>
    </row>
    <row r="15" spans="2:45" ht="19.5" customHeight="1">
      <c r="B15" s="185" t="s">
        <v>3</v>
      </c>
      <c r="C15" s="68"/>
      <c r="D15" s="68"/>
      <c r="E15" s="69" t="s">
        <v>27</v>
      </c>
      <c r="F15" s="69"/>
      <c r="G15" s="69"/>
      <c r="H15" s="69"/>
      <c r="I15" s="69"/>
      <c r="J15" s="68" t="s">
        <v>4</v>
      </c>
      <c r="K15" s="68"/>
      <c r="L15" s="69" t="s">
        <v>12</v>
      </c>
      <c r="M15" s="69"/>
      <c r="N15" s="69"/>
      <c r="O15" s="69"/>
      <c r="P15" s="69"/>
      <c r="Q15" s="69"/>
      <c r="R15" s="69"/>
      <c r="S15" s="69"/>
      <c r="T15" s="69" t="s">
        <v>13</v>
      </c>
      <c r="U15" s="69"/>
      <c r="V15" s="69"/>
      <c r="W15" s="69"/>
      <c r="X15" s="69"/>
      <c r="Y15" s="69"/>
      <c r="Z15" s="69" t="s">
        <v>14</v>
      </c>
      <c r="AA15" s="69"/>
      <c r="AB15" s="69"/>
      <c r="AC15" s="69"/>
      <c r="AD15" s="69"/>
      <c r="AE15" s="69"/>
      <c r="AF15" s="69"/>
      <c r="AG15" s="69"/>
      <c r="AH15" s="69"/>
      <c r="AI15" s="69"/>
      <c r="AJ15" s="65"/>
      <c r="AK15" s="124" t="s">
        <v>20</v>
      </c>
      <c r="AL15" s="125"/>
      <c r="AM15" s="125"/>
      <c r="AN15" s="125"/>
      <c r="AO15" s="125"/>
      <c r="AP15" s="125"/>
      <c r="AQ15" s="186"/>
      <c r="AS15" s="54"/>
    </row>
    <row r="16" spans="2:45" ht="20.25" customHeight="1">
      <c r="B16" s="185"/>
      <c r="C16" s="68"/>
      <c r="D16" s="68"/>
      <c r="E16" s="69"/>
      <c r="F16" s="69"/>
      <c r="G16" s="69"/>
      <c r="H16" s="69"/>
      <c r="I16" s="69"/>
      <c r="J16" s="68"/>
      <c r="K16" s="68"/>
      <c r="L16" s="69"/>
      <c r="M16" s="69"/>
      <c r="N16" s="69"/>
      <c r="O16" s="69"/>
      <c r="P16" s="69"/>
      <c r="Q16" s="69"/>
      <c r="R16" s="69"/>
      <c r="S16" s="69"/>
      <c r="T16" s="68" t="s">
        <v>21</v>
      </c>
      <c r="U16" s="68"/>
      <c r="V16" s="69" t="s">
        <v>15</v>
      </c>
      <c r="W16" s="69"/>
      <c r="X16" s="69"/>
      <c r="Y16" s="69"/>
      <c r="Z16" s="69" t="s">
        <v>6</v>
      </c>
      <c r="AA16" s="69"/>
      <c r="AB16" s="69"/>
      <c r="AC16" s="69"/>
      <c r="AD16" s="69" t="s">
        <v>7</v>
      </c>
      <c r="AE16" s="69"/>
      <c r="AF16" s="69"/>
      <c r="AG16" s="69"/>
      <c r="AH16" s="69"/>
      <c r="AI16" s="69"/>
      <c r="AJ16" s="65"/>
      <c r="AK16" s="126"/>
      <c r="AL16" s="127"/>
      <c r="AM16" s="127"/>
      <c r="AN16" s="127"/>
      <c r="AO16" s="127"/>
      <c r="AP16" s="127"/>
      <c r="AQ16" s="187"/>
      <c r="AS16" s="54"/>
    </row>
    <row r="17" spans="2:45" ht="13.5" customHeight="1">
      <c r="B17" s="185"/>
      <c r="C17" s="68"/>
      <c r="D17" s="68"/>
      <c r="E17" s="69"/>
      <c r="F17" s="69"/>
      <c r="G17" s="69"/>
      <c r="H17" s="69"/>
      <c r="I17" s="69"/>
      <c r="J17" s="68"/>
      <c r="K17" s="68"/>
      <c r="L17" s="68" t="s">
        <v>2</v>
      </c>
      <c r="M17" s="68"/>
      <c r="N17" s="69" t="s">
        <v>5</v>
      </c>
      <c r="O17" s="69"/>
      <c r="P17" s="69"/>
      <c r="Q17" s="69" t="s">
        <v>25</v>
      </c>
      <c r="R17" s="69"/>
      <c r="S17" s="69"/>
      <c r="T17" s="68"/>
      <c r="U17" s="68"/>
      <c r="V17" s="69"/>
      <c r="W17" s="69"/>
      <c r="X17" s="69"/>
      <c r="Y17" s="69"/>
      <c r="Z17" s="69"/>
      <c r="AA17" s="69"/>
      <c r="AB17" s="69"/>
      <c r="AC17" s="69"/>
      <c r="AD17" s="68" t="s">
        <v>16</v>
      </c>
      <c r="AE17" s="68"/>
      <c r="AF17" s="68"/>
      <c r="AG17" s="69" t="s">
        <v>25</v>
      </c>
      <c r="AH17" s="69"/>
      <c r="AI17" s="69"/>
      <c r="AJ17" s="65"/>
      <c r="AK17" s="126"/>
      <c r="AL17" s="127"/>
      <c r="AM17" s="127"/>
      <c r="AN17" s="127"/>
      <c r="AO17" s="127"/>
      <c r="AP17" s="127"/>
      <c r="AQ17" s="187"/>
      <c r="AS17" s="54"/>
    </row>
    <row r="18" spans="2:45" ht="15" customHeight="1">
      <c r="B18" s="185"/>
      <c r="C18" s="68"/>
      <c r="D18" s="68"/>
      <c r="E18" s="69"/>
      <c r="F18" s="69"/>
      <c r="G18" s="69"/>
      <c r="H18" s="69"/>
      <c r="I18" s="69"/>
      <c r="J18" s="68"/>
      <c r="K18" s="68"/>
      <c r="L18" s="68"/>
      <c r="M18" s="68"/>
      <c r="N18" s="69"/>
      <c r="O18" s="69"/>
      <c r="P18" s="69"/>
      <c r="Q18" s="69"/>
      <c r="R18" s="69"/>
      <c r="S18" s="69"/>
      <c r="T18" s="68"/>
      <c r="U18" s="68"/>
      <c r="V18" s="69"/>
      <c r="W18" s="69"/>
      <c r="X18" s="69"/>
      <c r="Y18" s="69"/>
      <c r="Z18" s="69"/>
      <c r="AA18" s="69"/>
      <c r="AB18" s="69"/>
      <c r="AC18" s="69"/>
      <c r="AD18" s="68"/>
      <c r="AE18" s="68"/>
      <c r="AF18" s="68"/>
      <c r="AG18" s="69"/>
      <c r="AH18" s="69"/>
      <c r="AI18" s="69"/>
      <c r="AJ18" s="65"/>
      <c r="AK18" s="126"/>
      <c r="AL18" s="127"/>
      <c r="AM18" s="127"/>
      <c r="AN18" s="127"/>
      <c r="AO18" s="127"/>
      <c r="AP18" s="127"/>
      <c r="AQ18" s="187"/>
      <c r="AS18" s="54"/>
    </row>
    <row r="19" spans="2:45" ht="39.75" customHeight="1">
      <c r="B19" s="185"/>
      <c r="C19" s="68"/>
      <c r="D19" s="68"/>
      <c r="E19" s="69"/>
      <c r="F19" s="69"/>
      <c r="G19" s="69"/>
      <c r="H19" s="69"/>
      <c r="I19" s="69"/>
      <c r="J19" s="68"/>
      <c r="K19" s="68"/>
      <c r="L19" s="68"/>
      <c r="M19" s="68"/>
      <c r="N19" s="68" t="s">
        <v>35</v>
      </c>
      <c r="O19" s="68"/>
      <c r="P19" s="68"/>
      <c r="Q19" s="68" t="s">
        <v>77</v>
      </c>
      <c r="R19" s="68"/>
      <c r="S19" s="68"/>
      <c r="T19" s="68"/>
      <c r="U19" s="68"/>
      <c r="V19" s="68" t="s">
        <v>77</v>
      </c>
      <c r="W19" s="68"/>
      <c r="X19" s="68"/>
      <c r="Y19" s="68"/>
      <c r="Z19" s="68" t="s">
        <v>35</v>
      </c>
      <c r="AA19" s="68"/>
      <c r="AB19" s="68"/>
      <c r="AC19" s="68"/>
      <c r="AD19" s="68"/>
      <c r="AE19" s="68"/>
      <c r="AF19" s="68"/>
      <c r="AG19" s="68" t="s">
        <v>77</v>
      </c>
      <c r="AH19" s="68"/>
      <c r="AI19" s="68"/>
      <c r="AJ19" s="72"/>
      <c r="AK19" s="128" t="s">
        <v>35</v>
      </c>
      <c r="AL19" s="129"/>
      <c r="AM19" s="129"/>
      <c r="AN19" s="129"/>
      <c r="AO19" s="129"/>
      <c r="AP19" s="129"/>
      <c r="AQ19" s="188"/>
      <c r="AS19" s="54"/>
    </row>
    <row r="20" spans="2:45" ht="27" customHeight="1">
      <c r="B20" s="189" t="s">
        <v>76</v>
      </c>
      <c r="C20" s="83"/>
      <c r="D20" s="83"/>
      <c r="E20" s="84" t="s">
        <v>75</v>
      </c>
      <c r="F20" s="84"/>
      <c r="G20" s="84"/>
      <c r="H20" s="84"/>
      <c r="I20" s="84"/>
      <c r="J20" s="87" t="s">
        <v>36</v>
      </c>
      <c r="K20" s="87"/>
      <c r="L20" s="69">
        <v>1</v>
      </c>
      <c r="M20" s="69"/>
      <c r="N20" s="74">
        <v>212</v>
      </c>
      <c r="O20" s="74"/>
      <c r="P20" s="74"/>
      <c r="Q20" s="75">
        <f>N20*L20</f>
        <v>212</v>
      </c>
      <c r="R20" s="75"/>
      <c r="S20" s="76"/>
      <c r="T20" s="69" t="s">
        <v>30</v>
      </c>
      <c r="U20" s="69"/>
      <c r="V20" s="77">
        <v>500</v>
      </c>
      <c r="W20" s="77"/>
      <c r="X20" s="77"/>
      <c r="Y20" s="77"/>
      <c r="Z20" s="71">
        <f>N20*20</f>
        <v>4240</v>
      </c>
      <c r="AA20" s="71"/>
      <c r="AB20" s="71"/>
      <c r="AC20" s="71"/>
      <c r="AD20" s="12">
        <v>875</v>
      </c>
      <c r="AE20" s="1" t="s">
        <v>31</v>
      </c>
      <c r="AF20" s="51">
        <f>G14*I7</f>
        <v>10.600000000000001</v>
      </c>
      <c r="AG20" s="71">
        <f>AF20*AD20</f>
        <v>9275.000000000002</v>
      </c>
      <c r="AH20" s="71"/>
      <c r="AI20" s="71"/>
      <c r="AJ20" s="71"/>
      <c r="AK20" s="76">
        <f>SUM(AG20+Z20+V20+Q20)</f>
        <v>14227.000000000002</v>
      </c>
      <c r="AL20" s="130"/>
      <c r="AM20" s="130"/>
      <c r="AN20" s="130"/>
      <c r="AO20" s="130"/>
      <c r="AP20" s="130"/>
      <c r="AQ20" s="190"/>
      <c r="AS20" s="53" t="s">
        <v>71</v>
      </c>
    </row>
    <row r="21" spans="2:45" ht="27" customHeight="1">
      <c r="B21" s="189" t="s">
        <v>76</v>
      </c>
      <c r="C21" s="83"/>
      <c r="D21" s="83"/>
      <c r="E21" s="85" t="s">
        <v>79</v>
      </c>
      <c r="F21" s="85"/>
      <c r="G21" s="85"/>
      <c r="H21" s="85"/>
      <c r="I21" s="85"/>
      <c r="J21" s="86" t="s">
        <v>82</v>
      </c>
      <c r="K21" s="86"/>
      <c r="L21" s="86">
        <v>1</v>
      </c>
      <c r="M21" s="86"/>
      <c r="N21" s="103">
        <v>212</v>
      </c>
      <c r="O21" s="103"/>
      <c r="P21" s="103"/>
      <c r="Q21" s="75">
        <f>N21*L21</f>
        <v>212</v>
      </c>
      <c r="R21" s="75"/>
      <c r="S21" s="76"/>
      <c r="T21" s="69" t="s">
        <v>30</v>
      </c>
      <c r="U21" s="69"/>
      <c r="V21" s="77">
        <v>500</v>
      </c>
      <c r="W21" s="77"/>
      <c r="X21" s="77"/>
      <c r="Y21" s="77"/>
      <c r="Z21" s="71">
        <f>N21*10</f>
        <v>2120</v>
      </c>
      <c r="AA21" s="71"/>
      <c r="AB21" s="71"/>
      <c r="AC21" s="71"/>
      <c r="AD21" s="110"/>
      <c r="AE21" s="111"/>
      <c r="AF21" s="112"/>
      <c r="AG21" s="116"/>
      <c r="AH21" s="116"/>
      <c r="AI21" s="116"/>
      <c r="AJ21" s="116"/>
      <c r="AK21" s="131">
        <f>SUM(Q21,V21,Z21)</f>
        <v>2832</v>
      </c>
      <c r="AL21" s="132"/>
      <c r="AM21" s="132"/>
      <c r="AN21" s="132"/>
      <c r="AO21" s="132"/>
      <c r="AP21" s="132"/>
      <c r="AQ21" s="191"/>
      <c r="AS21" s="53"/>
    </row>
    <row r="22" spans="2:45" ht="27" customHeight="1">
      <c r="B22" s="189" t="s">
        <v>76</v>
      </c>
      <c r="C22" s="83"/>
      <c r="D22" s="83"/>
      <c r="E22" s="85" t="s">
        <v>80</v>
      </c>
      <c r="F22" s="85"/>
      <c r="G22" s="85"/>
      <c r="H22" s="85"/>
      <c r="I22" s="85"/>
      <c r="J22" s="86" t="s">
        <v>83</v>
      </c>
      <c r="K22" s="86"/>
      <c r="L22" s="69">
        <v>1</v>
      </c>
      <c r="M22" s="69"/>
      <c r="N22" s="74">
        <v>212</v>
      </c>
      <c r="O22" s="74"/>
      <c r="P22" s="74"/>
      <c r="Q22" s="75">
        <f>N22*L22</f>
        <v>212</v>
      </c>
      <c r="R22" s="75"/>
      <c r="S22" s="76"/>
      <c r="T22" s="69" t="s">
        <v>30</v>
      </c>
      <c r="U22" s="69"/>
      <c r="V22" s="77">
        <v>500</v>
      </c>
      <c r="W22" s="77"/>
      <c r="X22" s="77"/>
      <c r="Y22" s="77"/>
      <c r="Z22" s="71">
        <f>N22*10</f>
        <v>2120</v>
      </c>
      <c r="AA22" s="71"/>
      <c r="AB22" s="71"/>
      <c r="AC22" s="71"/>
      <c r="AD22" s="65"/>
      <c r="AE22" s="66"/>
      <c r="AF22" s="67"/>
      <c r="AG22" s="117"/>
      <c r="AH22" s="117"/>
      <c r="AI22" s="117"/>
      <c r="AJ22" s="117"/>
      <c r="AK22" s="131">
        <f>SUM(Q22,V22,Z22)</f>
        <v>2832</v>
      </c>
      <c r="AL22" s="132"/>
      <c r="AM22" s="132"/>
      <c r="AN22" s="132"/>
      <c r="AO22" s="132"/>
      <c r="AP22" s="132"/>
      <c r="AQ22" s="191"/>
      <c r="AS22" s="53"/>
    </row>
    <row r="23" spans="2:45" ht="27" customHeight="1">
      <c r="B23" s="189" t="s">
        <v>76</v>
      </c>
      <c r="C23" s="83"/>
      <c r="D23" s="83"/>
      <c r="E23" s="85" t="s">
        <v>81</v>
      </c>
      <c r="F23" s="85"/>
      <c r="G23" s="85"/>
      <c r="H23" s="85"/>
      <c r="I23" s="85"/>
      <c r="J23" s="86" t="s">
        <v>83</v>
      </c>
      <c r="K23" s="86"/>
      <c r="L23" s="69">
        <v>1</v>
      </c>
      <c r="M23" s="69"/>
      <c r="N23" s="74">
        <v>212</v>
      </c>
      <c r="O23" s="74"/>
      <c r="P23" s="74"/>
      <c r="Q23" s="75">
        <f>N23*L23</f>
        <v>212</v>
      </c>
      <c r="R23" s="75"/>
      <c r="S23" s="76"/>
      <c r="T23" s="69" t="s">
        <v>30</v>
      </c>
      <c r="U23" s="69"/>
      <c r="V23" s="77">
        <v>500</v>
      </c>
      <c r="W23" s="77"/>
      <c r="X23" s="77"/>
      <c r="Y23" s="77"/>
      <c r="Z23" s="71">
        <f>N23*10</f>
        <v>2120</v>
      </c>
      <c r="AA23" s="71"/>
      <c r="AB23" s="71"/>
      <c r="AC23" s="71"/>
      <c r="AD23" s="65"/>
      <c r="AE23" s="66"/>
      <c r="AF23" s="67"/>
      <c r="AG23" s="117"/>
      <c r="AH23" s="117"/>
      <c r="AI23" s="117"/>
      <c r="AJ23" s="117"/>
      <c r="AK23" s="131">
        <f>SUM(Q23,V23,Z23)</f>
        <v>2832</v>
      </c>
      <c r="AL23" s="132"/>
      <c r="AM23" s="132"/>
      <c r="AN23" s="132"/>
      <c r="AO23" s="132"/>
      <c r="AP23" s="132"/>
      <c r="AQ23" s="191"/>
      <c r="AR23" s="2"/>
      <c r="AS23" s="53"/>
    </row>
    <row r="24" spans="2:45" ht="27" customHeight="1">
      <c r="B24" s="192"/>
      <c r="C24" s="69"/>
      <c r="D24" s="69"/>
      <c r="E24" s="85"/>
      <c r="F24" s="85"/>
      <c r="G24" s="85"/>
      <c r="H24" s="85"/>
      <c r="I24" s="85"/>
      <c r="J24" s="86"/>
      <c r="K24" s="86"/>
      <c r="L24" s="69"/>
      <c r="M24" s="69"/>
      <c r="N24" s="74"/>
      <c r="O24" s="74"/>
      <c r="P24" s="74"/>
      <c r="Q24" s="75"/>
      <c r="R24" s="75"/>
      <c r="S24" s="76"/>
      <c r="T24" s="69"/>
      <c r="U24" s="69"/>
      <c r="V24" s="52"/>
      <c r="W24" s="52"/>
      <c r="X24" s="52"/>
      <c r="Y24" s="52"/>
      <c r="Z24" s="52"/>
      <c r="AA24" s="52"/>
      <c r="AB24" s="52"/>
      <c r="AC24" s="52"/>
      <c r="AD24" s="65"/>
      <c r="AE24" s="66"/>
      <c r="AF24" s="67"/>
      <c r="AG24" s="52"/>
      <c r="AH24" s="52"/>
      <c r="AI24" s="52"/>
      <c r="AJ24" s="52"/>
      <c r="AK24" s="82"/>
      <c r="AL24" s="105"/>
      <c r="AM24" s="105"/>
      <c r="AN24" s="105"/>
      <c r="AO24" s="105"/>
      <c r="AP24" s="105"/>
      <c r="AQ24" s="193"/>
      <c r="AS24" s="53"/>
    </row>
    <row r="25" spans="2:45" ht="27" customHeight="1">
      <c r="B25" s="192"/>
      <c r="C25" s="69"/>
      <c r="D25" s="69"/>
      <c r="E25" s="85"/>
      <c r="F25" s="85"/>
      <c r="G25" s="85"/>
      <c r="H25" s="85"/>
      <c r="I25" s="85"/>
      <c r="J25" s="86"/>
      <c r="K25" s="86"/>
      <c r="L25" s="69"/>
      <c r="M25" s="69"/>
      <c r="N25" s="74"/>
      <c r="O25" s="74"/>
      <c r="P25" s="74"/>
      <c r="Q25" s="75"/>
      <c r="R25" s="75"/>
      <c r="S25" s="76"/>
      <c r="T25" s="69"/>
      <c r="U25" s="69"/>
      <c r="V25" s="52"/>
      <c r="W25" s="52"/>
      <c r="X25" s="52"/>
      <c r="Y25" s="52"/>
      <c r="Z25" s="52"/>
      <c r="AA25" s="52"/>
      <c r="AB25" s="52"/>
      <c r="AC25" s="52"/>
      <c r="AD25" s="65"/>
      <c r="AE25" s="66"/>
      <c r="AF25" s="67"/>
      <c r="AG25" s="52"/>
      <c r="AH25" s="52"/>
      <c r="AI25" s="52"/>
      <c r="AJ25" s="52"/>
      <c r="AK25" s="82"/>
      <c r="AL25" s="105"/>
      <c r="AM25" s="105"/>
      <c r="AN25" s="105"/>
      <c r="AO25" s="105"/>
      <c r="AP25" s="105"/>
      <c r="AQ25" s="193"/>
      <c r="AS25" s="53"/>
    </row>
    <row r="26" spans="2:45" ht="27" customHeight="1">
      <c r="B26" s="192"/>
      <c r="C26" s="69"/>
      <c r="D26" s="69"/>
      <c r="E26" s="85"/>
      <c r="F26" s="85"/>
      <c r="G26" s="85"/>
      <c r="H26" s="85"/>
      <c r="I26" s="85"/>
      <c r="J26" s="86"/>
      <c r="K26" s="86"/>
      <c r="L26" s="69"/>
      <c r="M26" s="69"/>
      <c r="N26" s="74"/>
      <c r="O26" s="74"/>
      <c r="P26" s="74"/>
      <c r="Q26" s="75"/>
      <c r="R26" s="75"/>
      <c r="S26" s="76"/>
      <c r="T26" s="69"/>
      <c r="U26" s="69"/>
      <c r="V26" s="52"/>
      <c r="W26" s="52"/>
      <c r="X26" s="52"/>
      <c r="Y26" s="52"/>
      <c r="Z26" s="52"/>
      <c r="AA26" s="52"/>
      <c r="AB26" s="52"/>
      <c r="AC26" s="52"/>
      <c r="AD26" s="65"/>
      <c r="AE26" s="66"/>
      <c r="AF26" s="67"/>
      <c r="AG26" s="52"/>
      <c r="AH26" s="52"/>
      <c r="AI26" s="52"/>
      <c r="AJ26" s="52"/>
      <c r="AK26" s="82"/>
      <c r="AL26" s="105"/>
      <c r="AM26" s="105"/>
      <c r="AN26" s="105"/>
      <c r="AO26" s="105"/>
      <c r="AP26" s="105"/>
      <c r="AQ26" s="193"/>
      <c r="AS26" s="53"/>
    </row>
    <row r="27" spans="2:43" ht="27" customHeight="1">
      <c r="B27" s="192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81"/>
      <c r="O27" s="81"/>
      <c r="P27" s="81"/>
      <c r="Q27" s="81"/>
      <c r="R27" s="81"/>
      <c r="S27" s="82"/>
      <c r="T27" s="69"/>
      <c r="U27" s="69"/>
      <c r="V27" s="52"/>
      <c r="W27" s="52"/>
      <c r="X27" s="52"/>
      <c r="Y27" s="52"/>
      <c r="Z27" s="52"/>
      <c r="AA27" s="52"/>
      <c r="AB27" s="52"/>
      <c r="AC27" s="52"/>
      <c r="AD27" s="65"/>
      <c r="AE27" s="66"/>
      <c r="AF27" s="67"/>
      <c r="AG27" s="52"/>
      <c r="AH27" s="52"/>
      <c r="AI27" s="52"/>
      <c r="AJ27" s="52"/>
      <c r="AK27" s="82"/>
      <c r="AL27" s="105"/>
      <c r="AM27" s="105"/>
      <c r="AN27" s="105"/>
      <c r="AO27" s="105"/>
      <c r="AP27" s="105"/>
      <c r="AQ27" s="193"/>
    </row>
    <row r="28" spans="2:43" ht="27" customHeight="1">
      <c r="B28" s="19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81"/>
      <c r="O28" s="81"/>
      <c r="P28" s="81"/>
      <c r="Q28" s="81"/>
      <c r="R28" s="81"/>
      <c r="S28" s="82"/>
      <c r="T28" s="69"/>
      <c r="U28" s="69"/>
      <c r="V28" s="52"/>
      <c r="W28" s="52"/>
      <c r="X28" s="52"/>
      <c r="Y28" s="52"/>
      <c r="Z28" s="52"/>
      <c r="AA28" s="52"/>
      <c r="AB28" s="52"/>
      <c r="AC28" s="52"/>
      <c r="AD28" s="65"/>
      <c r="AE28" s="66"/>
      <c r="AF28" s="67"/>
      <c r="AG28" s="52"/>
      <c r="AH28" s="52"/>
      <c r="AI28" s="52"/>
      <c r="AJ28" s="52"/>
      <c r="AK28" s="82"/>
      <c r="AL28" s="105"/>
      <c r="AM28" s="105"/>
      <c r="AN28" s="105"/>
      <c r="AO28" s="105"/>
      <c r="AP28" s="105"/>
      <c r="AQ28" s="193"/>
    </row>
    <row r="29" spans="2:43" ht="27" customHeight="1">
      <c r="B29" s="192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81"/>
      <c r="O29" s="81"/>
      <c r="P29" s="81"/>
      <c r="Q29" s="81"/>
      <c r="R29" s="81"/>
      <c r="S29" s="82"/>
      <c r="T29" s="69"/>
      <c r="U29" s="69"/>
      <c r="V29" s="52"/>
      <c r="W29" s="52"/>
      <c r="X29" s="52"/>
      <c r="Y29" s="52"/>
      <c r="Z29" s="52"/>
      <c r="AA29" s="52"/>
      <c r="AB29" s="52"/>
      <c r="AC29" s="52"/>
      <c r="AD29" s="65"/>
      <c r="AE29" s="66"/>
      <c r="AF29" s="67"/>
      <c r="AG29" s="52"/>
      <c r="AH29" s="52"/>
      <c r="AI29" s="52"/>
      <c r="AJ29" s="52"/>
      <c r="AK29" s="82"/>
      <c r="AL29" s="105"/>
      <c r="AM29" s="105"/>
      <c r="AN29" s="105"/>
      <c r="AO29" s="105"/>
      <c r="AP29" s="105"/>
      <c r="AQ29" s="193"/>
    </row>
    <row r="30" spans="2:43" ht="27" customHeight="1">
      <c r="B30" s="194" t="s">
        <v>17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  <c r="Q30" s="105">
        <f>SUM(Q20:Q29)</f>
        <v>848</v>
      </c>
      <c r="R30" s="105"/>
      <c r="S30" s="106"/>
      <c r="T30" s="69"/>
      <c r="U30" s="69"/>
      <c r="V30" s="52">
        <f>SUM(V20:V29)</f>
        <v>2000</v>
      </c>
      <c r="W30" s="52"/>
      <c r="X30" s="52"/>
      <c r="Y30" s="52"/>
      <c r="Z30" s="52">
        <f>SUM(Z20:Z29)</f>
        <v>10600</v>
      </c>
      <c r="AA30" s="52"/>
      <c r="AB30" s="52"/>
      <c r="AC30" s="52"/>
      <c r="AD30" s="65"/>
      <c r="AE30" s="66"/>
      <c r="AF30" s="67"/>
      <c r="AG30" s="52">
        <f>SUM(AG20:AG29)</f>
        <v>9275.000000000002</v>
      </c>
      <c r="AH30" s="52"/>
      <c r="AI30" s="52"/>
      <c r="AJ30" s="52"/>
      <c r="AK30" s="82">
        <f>SUM(Q30+V30+Z30+AG30)</f>
        <v>22723</v>
      </c>
      <c r="AL30" s="105"/>
      <c r="AM30" s="105"/>
      <c r="AN30" s="105"/>
      <c r="AO30" s="105"/>
      <c r="AP30" s="105"/>
      <c r="AQ30" s="193"/>
    </row>
    <row r="31" spans="2:43" ht="15" customHeight="1">
      <c r="B31" s="18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195"/>
    </row>
    <row r="32" spans="2:43" ht="15" customHeight="1">
      <c r="B32" s="18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195"/>
    </row>
    <row r="33" spans="2:43" ht="18.75" customHeight="1">
      <c r="B33" s="181"/>
      <c r="C33" s="98" t="str">
        <f>B20</f>
        <v>ADANA/SİNOP(Türkeli)</v>
      </c>
      <c r="D33" s="99"/>
      <c r="E33" s="99"/>
      <c r="F33" s="99"/>
      <c r="G33" s="99"/>
      <c r="H33" s="99"/>
      <c r="I33" s="1" t="s">
        <v>44</v>
      </c>
      <c r="J33" s="100" t="str">
        <f>D10</f>
        <v>RESUL KANIK</v>
      </c>
      <c r="K33" s="100"/>
      <c r="L33" s="100"/>
      <c r="M33" s="100"/>
      <c r="N33" s="100"/>
      <c r="O33" s="100"/>
      <c r="P33" s="79" t="s">
        <v>33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80">
        <f>AK30</f>
        <v>22723</v>
      </c>
      <c r="AB33" s="80"/>
      <c r="AC33" s="80"/>
      <c r="AD33" s="80"/>
      <c r="AE33" s="80"/>
      <c r="AF33" s="3" t="s">
        <v>22</v>
      </c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195"/>
    </row>
    <row r="34" spans="2:43" ht="21.75" customHeight="1">
      <c r="B34" s="181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2"/>
      <c r="X34" s="3"/>
      <c r="Y34" s="3"/>
      <c r="Z34" s="22"/>
      <c r="AA34" s="22"/>
      <c r="AB34" s="22"/>
      <c r="AC34" s="22"/>
      <c r="AD34" s="3"/>
      <c r="AE34" s="22"/>
      <c r="AF34" s="22"/>
      <c r="AG34" s="22"/>
      <c r="AH34" s="22"/>
      <c r="AI34" s="3"/>
      <c r="AJ34" s="3"/>
      <c r="AK34" s="3"/>
      <c r="AL34" s="3"/>
      <c r="AM34" s="3"/>
      <c r="AN34" s="3"/>
      <c r="AO34" s="3"/>
      <c r="AP34" s="3"/>
      <c r="AQ34" s="195"/>
    </row>
    <row r="35" spans="2:43" ht="18.75" customHeight="1">
      <c r="B35" s="18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195"/>
    </row>
    <row r="36" spans="2:43" ht="24.75" customHeight="1">
      <c r="B36" s="18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4">
        <f ca="1">NOW()</f>
        <v>45146.731288773146</v>
      </c>
      <c r="U36" s="98"/>
      <c r="V36" s="98"/>
      <c r="W36" s="98"/>
      <c r="X36" s="98"/>
      <c r="Y36" s="98"/>
      <c r="Z36" s="1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07"/>
      <c r="AM36" s="107"/>
      <c r="AN36" s="107"/>
      <c r="AO36" s="107"/>
      <c r="AP36" s="107"/>
      <c r="AQ36" s="196"/>
    </row>
    <row r="37" spans="2:43" ht="15" customHeight="1">
      <c r="B37" s="18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79" t="s">
        <v>23</v>
      </c>
      <c r="U37" s="79"/>
      <c r="V37" s="79"/>
      <c r="W37" s="79"/>
      <c r="X37" s="79"/>
      <c r="Y37" s="79"/>
      <c r="Z37" s="1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79" t="str">
        <f>D10</f>
        <v>RESUL KANIK</v>
      </c>
      <c r="AM37" s="79"/>
      <c r="AN37" s="79"/>
      <c r="AO37" s="79"/>
      <c r="AP37" s="79"/>
      <c r="AQ37" s="195"/>
    </row>
    <row r="38" spans="2:43" ht="18" customHeight="1">
      <c r="B38" s="18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78" t="s">
        <v>27</v>
      </c>
      <c r="R38" s="78"/>
      <c r="S38" s="1" t="s">
        <v>29</v>
      </c>
      <c r="T38" s="109" t="s">
        <v>75</v>
      </c>
      <c r="U38" s="109"/>
      <c r="V38" s="109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108" t="s">
        <v>0</v>
      </c>
      <c r="AM38" s="108"/>
      <c r="AN38" s="108"/>
      <c r="AO38" s="108"/>
      <c r="AP38" s="108"/>
      <c r="AQ38" s="197"/>
    </row>
    <row r="39" spans="2:43" ht="18" customHeight="1">
      <c r="B39" s="198" t="s">
        <v>18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 t="s">
        <v>26</v>
      </c>
      <c r="R39" s="78"/>
      <c r="S39" s="1" t="s">
        <v>29</v>
      </c>
      <c r="T39" s="100" t="s">
        <v>32</v>
      </c>
      <c r="U39" s="100"/>
      <c r="V39" s="100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6"/>
      <c r="AO39" s="6"/>
      <c r="AP39" s="6"/>
      <c r="AQ39" s="197"/>
    </row>
    <row r="40" spans="2:43" ht="24.75" customHeight="1">
      <c r="B40" s="199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 t="s">
        <v>28</v>
      </c>
      <c r="R40" s="78"/>
      <c r="S40" s="1" t="s">
        <v>29</v>
      </c>
      <c r="T40" s="3" t="s">
        <v>9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195"/>
    </row>
    <row r="41" spans="2:43" ht="23.25" customHeight="1" thickBot="1">
      <c r="B41" s="20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2"/>
    </row>
    <row r="42" spans="2:43" ht="22.5" customHeight="1">
      <c r="B42" s="23" t="s">
        <v>8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2:43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4">
        <v>3</v>
      </c>
      <c r="W43" s="24">
        <v>3</v>
      </c>
      <c r="X43" s="24">
        <v>2</v>
      </c>
      <c r="Y43" s="24">
        <v>1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2:43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2:43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2:43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2:43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</row>
  </sheetData>
  <sheetProtection/>
  <mergeCells count="193">
    <mergeCell ref="AK24:AQ24"/>
    <mergeCell ref="AK25:AQ25"/>
    <mergeCell ref="AK26:AQ26"/>
    <mergeCell ref="AK27:AQ27"/>
    <mergeCell ref="AK28:AQ28"/>
    <mergeCell ref="AK29:AQ29"/>
    <mergeCell ref="AK15:AQ18"/>
    <mergeCell ref="AK19:AQ19"/>
    <mergeCell ref="AK20:AQ20"/>
    <mergeCell ref="AK21:AQ21"/>
    <mergeCell ref="AK22:AQ22"/>
    <mergeCell ref="AK23:AQ23"/>
    <mergeCell ref="C6:D6"/>
    <mergeCell ref="M7:T7"/>
    <mergeCell ref="AG23:AJ23"/>
    <mergeCell ref="V23:Y23"/>
    <mergeCell ref="V24:Y24"/>
    <mergeCell ref="E6:H6"/>
    <mergeCell ref="E7:H7"/>
    <mergeCell ref="M6:T6"/>
    <mergeCell ref="W5:AJ8"/>
    <mergeCell ref="C5:K5"/>
    <mergeCell ref="C7:D7"/>
    <mergeCell ref="M5:U5"/>
    <mergeCell ref="AG21:AJ21"/>
    <mergeCell ref="AG22:AJ22"/>
    <mergeCell ref="V22:Y22"/>
    <mergeCell ref="Z19:AC19"/>
    <mergeCell ref="T16:U19"/>
    <mergeCell ref="N22:P22"/>
    <mergeCell ref="M8:T8"/>
    <mergeCell ref="AD29:AF29"/>
    <mergeCell ref="AG29:AJ29"/>
    <mergeCell ref="AG24:AJ24"/>
    <mergeCell ref="Q21:S21"/>
    <mergeCell ref="AD21:AF21"/>
    <mergeCell ref="AD22:AF22"/>
    <mergeCell ref="AD23:AF23"/>
    <mergeCell ref="AD24:AF24"/>
    <mergeCell ref="AD28:AF28"/>
    <mergeCell ref="AD27:AF27"/>
    <mergeCell ref="AD26:AF26"/>
    <mergeCell ref="AL37:AP37"/>
    <mergeCell ref="AL36:AP36"/>
    <mergeCell ref="AL38:AP38"/>
    <mergeCell ref="T37:Y37"/>
    <mergeCell ref="T38:V38"/>
    <mergeCell ref="AD30:AF30"/>
    <mergeCell ref="AG30:AJ30"/>
    <mergeCell ref="T30:U30"/>
    <mergeCell ref="AK30:AQ30"/>
    <mergeCell ref="T39:V39"/>
    <mergeCell ref="L22:M22"/>
    <mergeCell ref="N21:P21"/>
    <mergeCell ref="N25:P25"/>
    <mergeCell ref="T36:Y36"/>
    <mergeCell ref="T25:U25"/>
    <mergeCell ref="T26:U26"/>
    <mergeCell ref="T27:U27"/>
    <mergeCell ref="T28:U28"/>
    <mergeCell ref="Q30:S30"/>
    <mergeCell ref="AN12:AQ12"/>
    <mergeCell ref="AH11:AM11"/>
    <mergeCell ref="AH10:AJ10"/>
    <mergeCell ref="AK10:AQ10"/>
    <mergeCell ref="AH12:AM13"/>
    <mergeCell ref="C33:H33"/>
    <mergeCell ref="J33:O33"/>
    <mergeCell ref="E27:I27"/>
    <mergeCell ref="B30:P30"/>
    <mergeCell ref="E29:I29"/>
    <mergeCell ref="B29:D29"/>
    <mergeCell ref="B27:D27"/>
    <mergeCell ref="B28:D28"/>
    <mergeCell ref="J29:K29"/>
    <mergeCell ref="N29:P29"/>
    <mergeCell ref="Q38:R38"/>
    <mergeCell ref="E28:I28"/>
    <mergeCell ref="J28:K28"/>
    <mergeCell ref="L28:M28"/>
    <mergeCell ref="L29:M29"/>
    <mergeCell ref="B23:D23"/>
    <mergeCell ref="B24:D24"/>
    <mergeCell ref="B26:D26"/>
    <mergeCell ref="B25:D25"/>
    <mergeCell ref="E24:I24"/>
    <mergeCell ref="E25:I25"/>
    <mergeCell ref="L25:M25"/>
    <mergeCell ref="E23:I23"/>
    <mergeCell ref="E26:I26"/>
    <mergeCell ref="L24:M24"/>
    <mergeCell ref="N23:P23"/>
    <mergeCell ref="N24:P24"/>
    <mergeCell ref="N26:P26"/>
    <mergeCell ref="Q25:S25"/>
    <mergeCell ref="Q26:S26"/>
    <mergeCell ref="Q27:S27"/>
    <mergeCell ref="L27:M27"/>
    <mergeCell ref="T24:U24"/>
    <mergeCell ref="Q22:S22"/>
    <mergeCell ref="Q23:S23"/>
    <mergeCell ref="Q24:S24"/>
    <mergeCell ref="L26:M26"/>
    <mergeCell ref="L23:M23"/>
    <mergeCell ref="N27:P27"/>
    <mergeCell ref="V27:Y27"/>
    <mergeCell ref="V28:Y28"/>
    <mergeCell ref="V29:Y29"/>
    <mergeCell ref="Z29:AC29"/>
    <mergeCell ref="Z27:AC27"/>
    <mergeCell ref="J21:K21"/>
    <mergeCell ref="J22:K22"/>
    <mergeCell ref="J23:K23"/>
    <mergeCell ref="J24:K24"/>
    <mergeCell ref="J26:K26"/>
    <mergeCell ref="J27:K27"/>
    <mergeCell ref="J25:K25"/>
    <mergeCell ref="B10:C10"/>
    <mergeCell ref="B15:D19"/>
    <mergeCell ref="E15:I19"/>
    <mergeCell ref="J15:K19"/>
    <mergeCell ref="D10:K10"/>
    <mergeCell ref="D11:K11"/>
    <mergeCell ref="G14:K14"/>
    <mergeCell ref="G12:K12"/>
    <mergeCell ref="G13:K13"/>
    <mergeCell ref="Q40:R40"/>
    <mergeCell ref="B20:D20"/>
    <mergeCell ref="B21:D21"/>
    <mergeCell ref="B22:D22"/>
    <mergeCell ref="E20:I20"/>
    <mergeCell ref="E21:I21"/>
    <mergeCell ref="E22:I22"/>
    <mergeCell ref="L21:M21"/>
    <mergeCell ref="Q28:S28"/>
    <mergeCell ref="J20:K20"/>
    <mergeCell ref="Q39:R39"/>
    <mergeCell ref="Z28:AC28"/>
    <mergeCell ref="V30:Y30"/>
    <mergeCell ref="Z30:AC30"/>
    <mergeCell ref="P33:Z33"/>
    <mergeCell ref="AA33:AE33"/>
    <mergeCell ref="T29:U29"/>
    <mergeCell ref="Q29:S29"/>
    <mergeCell ref="N28:P28"/>
    <mergeCell ref="B39:P40"/>
    <mergeCell ref="V26:Y26"/>
    <mergeCell ref="Z20:AC20"/>
    <mergeCell ref="T21:U21"/>
    <mergeCell ref="Z21:AC21"/>
    <mergeCell ref="Z22:AC22"/>
    <mergeCell ref="Z23:AC23"/>
    <mergeCell ref="T23:U23"/>
    <mergeCell ref="Z25:AC25"/>
    <mergeCell ref="V19:Y19"/>
    <mergeCell ref="V16:Y18"/>
    <mergeCell ref="T20:U20"/>
    <mergeCell ref="V20:Y20"/>
    <mergeCell ref="V21:Y21"/>
    <mergeCell ref="V25:Y25"/>
    <mergeCell ref="T22:U22"/>
    <mergeCell ref="L15:S16"/>
    <mergeCell ref="L20:M20"/>
    <mergeCell ref="N20:P20"/>
    <mergeCell ref="Q20:S20"/>
    <mergeCell ref="Z15:AJ15"/>
    <mergeCell ref="L17:M19"/>
    <mergeCell ref="N17:P18"/>
    <mergeCell ref="Q17:S18"/>
    <mergeCell ref="AG17:AJ18"/>
    <mergeCell ref="Q19:S19"/>
    <mergeCell ref="AD17:AF19"/>
    <mergeCell ref="Z16:AC18"/>
    <mergeCell ref="Z24:AC24"/>
    <mergeCell ref="AH14:AM14"/>
    <mergeCell ref="AG20:AJ20"/>
    <mergeCell ref="AG19:AJ19"/>
    <mergeCell ref="L10:AG14"/>
    <mergeCell ref="N19:P19"/>
    <mergeCell ref="T15:Y15"/>
    <mergeCell ref="AD16:AJ16"/>
    <mergeCell ref="Z26:AC26"/>
    <mergeCell ref="AG25:AJ25"/>
    <mergeCell ref="AG28:AJ28"/>
    <mergeCell ref="AS20:AS26"/>
    <mergeCell ref="AS10:AS19"/>
    <mergeCell ref="E2:I2"/>
    <mergeCell ref="J2:AR2"/>
    <mergeCell ref="E3:I3"/>
    <mergeCell ref="J3:AR3"/>
    <mergeCell ref="AG27:AJ27"/>
    <mergeCell ref="AG26:AJ26"/>
    <mergeCell ref="AD25:AF25"/>
  </mergeCells>
  <dataValidations count="1">
    <dataValidation type="list" allowBlank="1" showInputMessage="1" showErrorMessage="1" sqref="I6">
      <formula1>$C$6:$C$7</formula1>
    </dataValidation>
  </dataValidations>
  <hyperlinks>
    <hyperlink ref="AS20" r:id="rId1" display="http://www.adana.bel.tr/versiyon4/wp-content/uploads/2019/01/2019_ulasim_rayic_bedeli.pdf"/>
  </hyperlinks>
  <printOptions horizontalCentered="1"/>
  <pageMargins left="0.1968503937007874" right="0" top="0.8267716535433072" bottom="0.8267716535433072" header="0.5118110236220472" footer="0.5118110236220472"/>
  <pageSetup fitToHeight="1" fitToWidth="1" horizontalDpi="600" verticalDpi="600" orientation="landscape" paperSize="9" scale="66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AF22"/>
  <sheetViews>
    <sheetView zoomScalePageLayoutView="0" workbookViewId="0" topLeftCell="A1">
      <selection activeCell="F7" sqref="F7"/>
    </sheetView>
  </sheetViews>
  <sheetFormatPr defaultColWidth="9.28125" defaultRowHeight="12.75"/>
  <cols>
    <col min="1" max="1" width="4.00390625" style="16" customWidth="1"/>
    <col min="2" max="2" width="5.7109375" style="16" customWidth="1"/>
    <col min="3" max="3" width="14.7109375" style="16" customWidth="1"/>
    <col min="4" max="4" width="20.57421875" style="16" customWidth="1"/>
    <col min="5" max="5" width="14.7109375" style="16" bestFit="1" customWidth="1"/>
    <col min="6" max="6" width="9.421875" style="16" customWidth="1"/>
    <col min="7" max="7" width="10.7109375" style="16" customWidth="1"/>
    <col min="8" max="8" width="4.00390625" style="16" customWidth="1"/>
    <col min="9" max="9" width="8.28125" style="16" customWidth="1"/>
    <col min="10" max="10" width="8.7109375" style="16" customWidth="1"/>
    <col min="11" max="11" width="9.7109375" style="16" customWidth="1"/>
    <col min="12" max="12" width="9.00390625" style="16" bestFit="1" customWidth="1"/>
    <col min="13" max="13" width="9.28125" style="16" customWidth="1"/>
    <col min="14" max="17" width="2.421875" style="16" customWidth="1"/>
    <col min="18" max="18" width="4.7109375" style="16" customWidth="1"/>
    <col min="19" max="21" width="10.7109375" style="16" customWidth="1"/>
    <col min="22" max="16384" width="9.28125" style="16" customWidth="1"/>
  </cols>
  <sheetData>
    <row r="1" ht="12.75"/>
    <row r="2" spans="2:17" ht="31.5" customHeight="1">
      <c r="B2" s="152" t="s">
        <v>47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  <c r="Q2" s="155"/>
    </row>
    <row r="3" spans="2:21" ht="31.5" customHeight="1">
      <c r="B3" s="152" t="s">
        <v>48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6"/>
      <c r="S3" s="161" t="s">
        <v>49</v>
      </c>
      <c r="T3" s="161"/>
      <c r="U3" s="161"/>
    </row>
    <row r="4" spans="2:21" ht="27.75" customHeight="1">
      <c r="B4" s="157" t="s">
        <v>50</v>
      </c>
      <c r="C4" s="158"/>
      <c r="D4" s="142"/>
      <c r="E4" s="142"/>
      <c r="F4" s="142"/>
      <c r="G4" s="142"/>
      <c r="H4" s="142"/>
      <c r="I4" s="145" t="s">
        <v>51</v>
      </c>
      <c r="J4" s="145"/>
      <c r="K4" s="145"/>
      <c r="L4" s="146"/>
      <c r="M4" s="163" t="s">
        <v>52</v>
      </c>
      <c r="N4" s="164"/>
      <c r="O4" s="165"/>
      <c r="P4" s="152">
        <f>MONTH(M12)</f>
        <v>8</v>
      </c>
      <c r="Q4" s="156"/>
      <c r="S4" s="162" t="s">
        <v>53</v>
      </c>
      <c r="T4" s="162"/>
      <c r="U4" s="162"/>
    </row>
    <row r="5" spans="2:21" ht="31.5" customHeight="1">
      <c r="B5" s="143" t="s">
        <v>54</v>
      </c>
      <c r="C5" s="147" t="s">
        <v>55</v>
      </c>
      <c r="D5" s="64"/>
      <c r="E5" s="45"/>
      <c r="F5" s="159" t="s">
        <v>56</v>
      </c>
      <c r="G5" s="141" t="s">
        <v>57</v>
      </c>
      <c r="H5" s="64" t="s">
        <v>58</v>
      </c>
      <c r="I5" s="64"/>
      <c r="J5" s="149" t="s">
        <v>59</v>
      </c>
      <c r="K5" s="146"/>
      <c r="L5" s="143" t="s">
        <v>60</v>
      </c>
      <c r="M5" s="30" t="s">
        <v>24</v>
      </c>
      <c r="N5" s="152">
        <f>YEAR(M12)</f>
        <v>2023</v>
      </c>
      <c r="O5" s="153"/>
      <c r="P5" s="153"/>
      <c r="Q5" s="156"/>
      <c r="S5" s="162"/>
      <c r="T5" s="162"/>
      <c r="U5" s="162"/>
    </row>
    <row r="6" spans="2:21" ht="43.5" customHeight="1">
      <c r="B6" s="144"/>
      <c r="C6" s="28" t="s">
        <v>61</v>
      </c>
      <c r="D6" s="17" t="s">
        <v>27</v>
      </c>
      <c r="E6" s="17" t="s">
        <v>70</v>
      </c>
      <c r="F6" s="160"/>
      <c r="G6" s="141"/>
      <c r="H6" s="64"/>
      <c r="I6" s="64"/>
      <c r="J6" s="28" t="s">
        <v>34</v>
      </c>
      <c r="K6" s="28" t="s">
        <v>62</v>
      </c>
      <c r="L6" s="144"/>
      <c r="M6" s="149" t="s">
        <v>63</v>
      </c>
      <c r="N6" s="145"/>
      <c r="O6" s="145"/>
      <c r="P6" s="145"/>
      <c r="Q6" s="146"/>
      <c r="S6" s="162"/>
      <c r="T6" s="162"/>
      <c r="U6" s="162"/>
    </row>
    <row r="7" spans="2:21" ht="18.75" customHeight="1">
      <c r="B7" s="31">
        <v>1</v>
      </c>
      <c r="C7" s="32"/>
      <c r="D7" s="32"/>
      <c r="E7" s="46"/>
      <c r="F7" s="42">
        <v>13558</v>
      </c>
      <c r="G7" s="33">
        <v>0.138459</v>
      </c>
      <c r="H7" s="138">
        <f>F7*G7</f>
        <v>1877.227122</v>
      </c>
      <c r="I7" s="139"/>
      <c r="J7" s="34">
        <f>H7*0.00759</f>
        <v>14.24815385598</v>
      </c>
      <c r="K7" s="34">
        <f>J7</f>
        <v>14.24815385598</v>
      </c>
      <c r="L7" s="34">
        <f>H7-K7</f>
        <v>1862.97896814402</v>
      </c>
      <c r="M7" s="149"/>
      <c r="N7" s="145"/>
      <c r="O7" s="145"/>
      <c r="P7" s="145"/>
      <c r="Q7" s="146"/>
      <c r="S7" s="148" t="s">
        <v>64</v>
      </c>
      <c r="T7" s="148"/>
      <c r="U7" s="148"/>
    </row>
    <row r="8" spans="2:21" ht="21" customHeight="1">
      <c r="B8" s="133" t="s">
        <v>65</v>
      </c>
      <c r="C8" s="134"/>
      <c r="D8" s="134"/>
      <c r="E8" s="43"/>
      <c r="F8" s="42"/>
      <c r="G8" s="29"/>
      <c r="H8" s="136">
        <f>SUM(H7:H7)</f>
        <v>1877.227122</v>
      </c>
      <c r="I8" s="137"/>
      <c r="J8" s="34">
        <f>SUM(J7:J7)</f>
        <v>14.24815385598</v>
      </c>
      <c r="K8" s="34">
        <f>SUM(K7:K7)</f>
        <v>14.24815385598</v>
      </c>
      <c r="L8" s="34">
        <f>SUM(L7:L7)</f>
        <v>1862.97896814402</v>
      </c>
      <c r="M8" s="149"/>
      <c r="N8" s="145"/>
      <c r="O8" s="145"/>
      <c r="P8" s="145"/>
      <c r="Q8" s="146"/>
      <c r="S8" s="166"/>
      <c r="T8" s="167"/>
      <c r="U8" s="168"/>
    </row>
    <row r="9" spans="2:17" ht="24" customHeight="1">
      <c r="B9" s="135" t="s">
        <v>66</v>
      </c>
      <c r="C9" s="135"/>
      <c r="D9" s="35">
        <f>D7</f>
        <v>0</v>
      </c>
      <c r="E9" s="35"/>
      <c r="F9" s="41" t="s">
        <v>67</v>
      </c>
      <c r="G9" s="36">
        <f>H7</f>
        <v>1877.227122</v>
      </c>
      <c r="H9" s="40" t="s">
        <v>69</v>
      </c>
      <c r="I9" s="150" t="s">
        <v>68</v>
      </c>
      <c r="J9" s="150"/>
      <c r="K9" s="150"/>
      <c r="L9" s="151"/>
      <c r="M9" s="151"/>
      <c r="N9" s="151"/>
      <c r="O9" s="151"/>
      <c r="P9" s="151"/>
      <c r="Q9" s="151"/>
    </row>
    <row r="10" spans="2:17" ht="16.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16.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6:17" ht="27" customHeight="1">
      <c r="F12" s="37"/>
      <c r="G12" s="37"/>
      <c r="H12" s="37"/>
      <c r="I12" s="3"/>
      <c r="J12" s="3"/>
      <c r="K12" s="3"/>
      <c r="L12" s="3"/>
      <c r="M12" s="104">
        <f ca="1">NOW()</f>
        <v>45146.731288773146</v>
      </c>
      <c r="N12" s="104"/>
      <c r="O12" s="104"/>
      <c r="P12" s="104"/>
      <c r="Q12" s="104"/>
    </row>
    <row r="13" spans="4:17" ht="24" customHeight="1">
      <c r="D13" s="47"/>
      <c r="E13" s="47"/>
      <c r="F13" s="47"/>
      <c r="G13" s="47"/>
      <c r="H13" s="47"/>
      <c r="I13" s="3"/>
      <c r="J13" s="3"/>
      <c r="K13" s="3"/>
      <c r="L13" s="3"/>
      <c r="M13" s="100"/>
      <c r="N13" s="100"/>
      <c r="O13" s="100"/>
      <c r="P13" s="100"/>
      <c r="Q13" s="100"/>
    </row>
    <row r="14" spans="4:17" ht="22.5" customHeight="1">
      <c r="D14" s="47"/>
      <c r="E14" s="47"/>
      <c r="F14" s="49"/>
      <c r="G14" s="48"/>
      <c r="H14" s="48"/>
      <c r="I14" s="3"/>
      <c r="J14" s="3"/>
      <c r="K14" s="3"/>
      <c r="L14" s="3"/>
      <c r="M14" s="79" t="s">
        <v>32</v>
      </c>
      <c r="N14" s="79"/>
      <c r="O14" s="79"/>
      <c r="P14" s="79"/>
      <c r="Q14" s="79"/>
    </row>
    <row r="15" spans="4:12" ht="22.5" customHeight="1">
      <c r="D15" s="47"/>
      <c r="E15" s="47"/>
      <c r="F15" s="49"/>
      <c r="G15" s="48"/>
      <c r="H15" s="48"/>
      <c r="I15" s="3"/>
      <c r="J15" s="3"/>
      <c r="K15" s="3"/>
      <c r="L15" s="3"/>
    </row>
    <row r="16" spans="4:17" ht="22.5" customHeight="1">
      <c r="D16" s="47"/>
      <c r="E16" s="47"/>
      <c r="F16" s="50"/>
      <c r="G16" s="50"/>
      <c r="H16" s="50"/>
      <c r="I16" s="3"/>
      <c r="J16" s="3"/>
      <c r="K16" s="3"/>
      <c r="L16" s="3"/>
      <c r="M16" s="6"/>
      <c r="N16" s="6"/>
      <c r="O16" s="6"/>
      <c r="P16" s="6"/>
      <c r="Q16" s="6"/>
    </row>
    <row r="17" spans="10:17" ht="12.75">
      <c r="J17" s="38"/>
      <c r="K17" s="38"/>
      <c r="L17" s="38"/>
      <c r="M17" s="38"/>
      <c r="N17" s="38"/>
      <c r="O17" s="38"/>
      <c r="P17" s="38"/>
      <c r="Q17" s="38"/>
    </row>
    <row r="18" spans="3:32" ht="15">
      <c r="C18" s="3"/>
      <c r="D18" s="3"/>
      <c r="E18" s="3"/>
      <c r="F18" s="3"/>
      <c r="G18" s="140"/>
      <c r="H18" s="79"/>
      <c r="I18" s="79"/>
      <c r="J18" s="79"/>
      <c r="K18" s="79"/>
      <c r="L18" s="79"/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"/>
      <c r="AB18" s="39"/>
      <c r="AC18" s="39"/>
      <c r="AD18" s="39"/>
      <c r="AE18" s="39"/>
      <c r="AF18" s="8"/>
    </row>
    <row r="19" spans="3:32" ht="15">
      <c r="C19" s="3"/>
      <c r="D19" s="3"/>
      <c r="E19" s="3"/>
      <c r="F19" s="3"/>
      <c r="G19" s="79"/>
      <c r="H19" s="79"/>
      <c r="I19" s="79"/>
      <c r="J19" s="79"/>
      <c r="K19" s="79"/>
      <c r="L19" s="79"/>
      <c r="M19" s="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"/>
      <c r="AB19" s="3"/>
      <c r="AC19" s="3"/>
      <c r="AD19" s="3"/>
      <c r="AE19" s="3"/>
      <c r="AF19" s="7"/>
    </row>
    <row r="20" spans="4:32" ht="15">
      <c r="D20" s="3"/>
      <c r="E20" s="3"/>
      <c r="F20" s="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"/>
      <c r="AB20" s="6"/>
      <c r="AC20" s="6"/>
      <c r="AD20" s="6"/>
      <c r="AE20" s="6"/>
      <c r="AF20" s="9"/>
    </row>
    <row r="21" spans="4:32" ht="15">
      <c r="D21" s="3"/>
      <c r="E21" s="3"/>
      <c r="F21" s="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 t="e">
        <f>#REF!</f>
        <v>#REF!</v>
      </c>
      <c r="Z21" s="6"/>
      <c r="AA21" s="6"/>
      <c r="AB21" s="6"/>
      <c r="AC21" s="6"/>
      <c r="AD21" s="6"/>
      <c r="AE21" s="6"/>
      <c r="AF21" s="9"/>
    </row>
    <row r="22" spans="4:32" ht="15">
      <c r="D22" s="3"/>
      <c r="E22" s="3"/>
      <c r="F22" s="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7"/>
    </row>
  </sheetData>
  <sheetProtection/>
  <mergeCells count="33">
    <mergeCell ref="M8:Q8"/>
    <mergeCell ref="M12:Q12"/>
    <mergeCell ref="M14:Q14"/>
    <mergeCell ref="M13:Q13"/>
    <mergeCell ref="S3:U3"/>
    <mergeCell ref="S4:U6"/>
    <mergeCell ref="N5:Q5"/>
    <mergeCell ref="P4:Q4"/>
    <mergeCell ref="M4:O4"/>
    <mergeCell ref="S8:U8"/>
    <mergeCell ref="S7:U7"/>
    <mergeCell ref="M7:Q7"/>
    <mergeCell ref="M6:Q6"/>
    <mergeCell ref="I9:K9"/>
    <mergeCell ref="L9:Q9"/>
    <mergeCell ref="B2:Q2"/>
    <mergeCell ref="J5:K5"/>
    <mergeCell ref="B3:Q3"/>
    <mergeCell ref="B4:C4"/>
    <mergeCell ref="F5:F6"/>
    <mergeCell ref="H5:I6"/>
    <mergeCell ref="G5:G6"/>
    <mergeCell ref="D4:H4"/>
    <mergeCell ref="L5:L6"/>
    <mergeCell ref="I4:L4"/>
    <mergeCell ref="B5:B6"/>
    <mergeCell ref="C5:D5"/>
    <mergeCell ref="B8:D8"/>
    <mergeCell ref="B9:C9"/>
    <mergeCell ref="H8:I8"/>
    <mergeCell ref="H7:I7"/>
    <mergeCell ref="G19:L19"/>
    <mergeCell ref="G18:L18"/>
  </mergeCells>
  <printOptions/>
  <pageMargins left="0.7" right="0.36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2023-08-08T14:33:17Z</cp:lastPrinted>
  <dcterms:created xsi:type="dcterms:W3CDTF">1999-05-26T11:21:22Z</dcterms:created>
  <dcterms:modified xsi:type="dcterms:W3CDTF">2023-08-08T14:33:29Z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netleyen">
    <vt:lpwstr>MUSTAFA USANMAZ</vt:lpwstr>
  </property>
</Properties>
</file>